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440" windowHeight="7200" activeTab="6"/>
  </bookViews>
  <sheets>
    <sheet name="Hist. deuda" sheetId="1" r:id="rId1"/>
    <sheet name="3Q13" sheetId="2" r:id="rId2"/>
    <sheet name="4Q13" sheetId="3" r:id="rId3"/>
    <sheet name="1Q14" sheetId="4" r:id="rId4"/>
    <sheet name="2Q14" sheetId="5" r:id="rId5"/>
    <sheet name="3Q14" sheetId="6" r:id="rId6"/>
    <sheet name="4Q14" sheetId="7" r:id="rId7"/>
  </sheets>
  <definedNames/>
  <calcPr fullCalcOnLoad="1"/>
</workbook>
</file>

<file path=xl/sharedStrings.xml><?xml version="1.0" encoding="utf-8"?>
<sst xmlns="http://schemas.openxmlformats.org/spreadsheetml/2006/main" count="658" uniqueCount="178">
  <si>
    <t>Deuda por Moneda    (6)</t>
  </si>
  <si>
    <t>Actual</t>
  </si>
  <si>
    <t>COP</t>
  </si>
  <si>
    <t>USD</t>
  </si>
  <si>
    <t>PEN</t>
  </si>
  <si>
    <t>GTQ</t>
  </si>
  <si>
    <t>Riesgo por Moneda    (7)</t>
  </si>
  <si>
    <t xml:space="preserve">COP </t>
  </si>
  <si>
    <t xml:space="preserve">USD </t>
  </si>
  <si>
    <t>Deuda por Tasa    (6)</t>
  </si>
  <si>
    <t>IPC</t>
  </si>
  <si>
    <t>Tasa Fija &gt; 1 Año</t>
  </si>
  <si>
    <t xml:space="preserve">Tasa Fija &lt; 1 Año </t>
  </si>
  <si>
    <t xml:space="preserve">LIBOR </t>
  </si>
  <si>
    <t>DTF</t>
  </si>
  <si>
    <t>Riesgo por Tasa    (7)</t>
  </si>
  <si>
    <t>Tasa de Endeudamiento</t>
  </si>
  <si>
    <t>Bonos Fideicomiso GN</t>
  </si>
  <si>
    <t>Bilateral otras monedas  (4)</t>
  </si>
  <si>
    <t>Bonos Perú</t>
  </si>
  <si>
    <t>Leasing</t>
  </si>
  <si>
    <t>Bilateral COP</t>
  </si>
  <si>
    <t>Tasa promedio sin Impuestos</t>
  </si>
  <si>
    <t>CLP</t>
  </si>
  <si>
    <t>ARS</t>
  </si>
  <si>
    <t>MXN</t>
  </si>
  <si>
    <t>IBR</t>
  </si>
  <si>
    <t>TAB Nominal</t>
  </si>
  <si>
    <t>TAB UF</t>
  </si>
  <si>
    <t>TIIE México</t>
  </si>
  <si>
    <t>Tasa Promedio (5)</t>
  </si>
  <si>
    <t>Proporción</t>
  </si>
  <si>
    <t>ENDEUDAMIENTO - DICIEMBRE 2013</t>
  </si>
  <si>
    <t>VEF</t>
  </si>
  <si>
    <t>Monto Total</t>
  </si>
  <si>
    <t>(5)</t>
  </si>
  <si>
    <t>(8)</t>
  </si>
  <si>
    <t>Cartas de Crédito</t>
  </si>
  <si>
    <t>Impuestos</t>
  </si>
  <si>
    <t>Repos</t>
  </si>
  <si>
    <t>Finagros</t>
  </si>
  <si>
    <t>Deuda por Plazo</t>
  </si>
  <si>
    <t>(NEGOCIADO)  (2)</t>
  </si>
  <si>
    <t>Largo Plazo (&gt;1 año)</t>
  </si>
  <si>
    <t>Corto Plazo (&lt;1 año)</t>
  </si>
  <si>
    <t>(POR VENCIMIENTO) (3)</t>
  </si>
  <si>
    <t>Vida media del Crédito</t>
  </si>
  <si>
    <t>Valor Deuda</t>
  </si>
  <si>
    <t>Deuda Total</t>
  </si>
  <si>
    <t>Deuda Neta</t>
  </si>
  <si>
    <r>
      <t>(1)</t>
    </r>
    <r>
      <rPr>
        <sz val="8"/>
        <color indexed="58"/>
        <rFont val="Arial"/>
        <family val="2"/>
      </rPr>
      <t xml:space="preserve"> El endeudamiento total incluye: créditos bilaterales en pesos, créditos bilaterales en otras monedas, créditos de impuestos, créditos Bancoldex, operaciones repos, leasing y bonos. Por tanto se excluyen de este informe las siguientes operaciones: créditos con terceros no financieros, descuento de letras y sobregiros.
El monto de la deuda en USD está valorado a la TRM actual y no incluye valoración de derivados.</t>
    </r>
  </si>
  <si>
    <r>
      <t>(2)</t>
    </r>
    <r>
      <rPr>
        <sz val="8"/>
        <color indexed="58"/>
        <rFont val="Arial"/>
        <family val="2"/>
      </rPr>
      <t xml:space="preserve"> Hace referencia al porcentaje de créditos que tienen un vencimiento menor ó mayor a un año con respeto a la fecha inicial.</t>
    </r>
  </si>
  <si>
    <r>
      <t>(3)</t>
    </r>
    <r>
      <rPr>
        <sz val="8"/>
        <color indexed="58"/>
        <rFont val="Arial"/>
        <family val="2"/>
      </rPr>
      <t xml:space="preserve"> Hace referencia al porcentaje de créditos que tienen un vencimiento menor ó mayor a un año respecto a la fecha actual.</t>
    </r>
  </si>
  <si>
    <r>
      <t xml:space="preserve">(4) </t>
    </r>
    <r>
      <rPr>
        <sz val="8"/>
        <color indexed="58"/>
        <rFont val="Arial"/>
        <family val="2"/>
      </rPr>
      <t xml:space="preserve">Suma todos los créditos en USD, así estos tengan cobertura a pesos. </t>
    </r>
  </si>
  <si>
    <r>
      <t xml:space="preserve">(5) </t>
    </r>
    <r>
      <rPr>
        <sz val="8"/>
        <color indexed="58"/>
        <rFont val="Arial"/>
        <family val="2"/>
      </rPr>
      <t>Esta tasa si tiene en cuenta el costo de la cobertura.</t>
    </r>
  </si>
  <si>
    <r>
      <t xml:space="preserve">(6) </t>
    </r>
    <r>
      <rPr>
        <sz val="8"/>
        <color indexed="58"/>
        <rFont val="Arial"/>
        <family val="2"/>
      </rPr>
      <t>La deuda por tasa y por moneda es la original con la cual se tomó el crédito.</t>
    </r>
  </si>
  <si>
    <r>
      <t xml:space="preserve">(7) </t>
    </r>
    <r>
      <rPr>
        <sz val="8"/>
        <color indexed="58"/>
        <rFont val="Arial"/>
        <family val="2"/>
      </rPr>
      <t xml:space="preserve">El riesgo por tasa y por moneda es en el que se incurre luego de las coberturas de los créditos.   </t>
    </r>
  </si>
  <si>
    <r>
      <t xml:space="preserve">(8) </t>
    </r>
    <r>
      <rPr>
        <sz val="8"/>
        <color indexed="58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</si>
  <si>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t>Caja</t>
  </si>
  <si>
    <t>Endeudamiento</t>
  </si>
  <si>
    <t>Endeudamiento neto</t>
  </si>
  <si>
    <t>Ventas</t>
  </si>
  <si>
    <t>EBITDA</t>
  </si>
  <si>
    <t>Intereses</t>
  </si>
  <si>
    <t>Deuda bruta / EBITDA</t>
  </si>
  <si>
    <t>Deuda neta / EBITDA</t>
  </si>
  <si>
    <t>EBITDA / Intereses</t>
  </si>
  <si>
    <t>Intereses / Ventas</t>
  </si>
  <si>
    <t>Caja/ventas - días</t>
  </si>
  <si>
    <t>Caja/ventas %</t>
  </si>
  <si>
    <t>ENDEUDAMIENTO - JUNIO 2014</t>
  </si>
  <si>
    <t>Deuda por Compañía</t>
  </si>
  <si>
    <t>Valor</t>
  </si>
  <si>
    <t>Deuda por Entidad Financiera</t>
  </si>
  <si>
    <t>Alimentos Cárnicos</t>
  </si>
  <si>
    <t>Bancolombia</t>
  </si>
  <si>
    <t>Colcafé</t>
  </si>
  <si>
    <t>Fideicomiso GN</t>
  </si>
  <si>
    <t>Noel</t>
  </si>
  <si>
    <t>Banco de Bogota</t>
  </si>
  <si>
    <t>CNCH</t>
  </si>
  <si>
    <t>Citibank</t>
  </si>
  <si>
    <t>Meals</t>
  </si>
  <si>
    <t>BCI Chile</t>
  </si>
  <si>
    <t>Zenú</t>
  </si>
  <si>
    <t>Banco ITAU</t>
  </si>
  <si>
    <t>Tresmontes Luccetti</t>
  </si>
  <si>
    <t>Banco Chile</t>
  </si>
  <si>
    <t>Tresmontes</t>
  </si>
  <si>
    <t>BBVA Chile</t>
  </si>
  <si>
    <t>Doria</t>
  </si>
  <si>
    <t>Banco Penta</t>
  </si>
  <si>
    <t>TMLUC México</t>
  </si>
  <si>
    <t>Scotiabank Chile</t>
  </si>
  <si>
    <t>Luccetti Chile</t>
  </si>
  <si>
    <t>BANAMEX</t>
  </si>
  <si>
    <t>Novaceites</t>
  </si>
  <si>
    <t>Banco Security</t>
  </si>
  <si>
    <t>TMLUC Argentina</t>
  </si>
  <si>
    <t>Raboservicios</t>
  </si>
  <si>
    <t>Ferh Foods</t>
  </si>
  <si>
    <t>Banco BICE</t>
  </si>
  <si>
    <t>Hermo</t>
  </si>
  <si>
    <t>Rabobank</t>
  </si>
  <si>
    <t>CNCH Perú</t>
  </si>
  <si>
    <t>Development Corporation</t>
  </si>
  <si>
    <t>Servicios Nutresa</t>
  </si>
  <si>
    <t>HSBC Mex</t>
  </si>
  <si>
    <t>Comercial Nutresa</t>
  </si>
  <si>
    <t>Banco Macro</t>
  </si>
  <si>
    <t>La Recetta</t>
  </si>
  <si>
    <t>Santander Argentina</t>
  </si>
  <si>
    <t>Molinos</t>
  </si>
  <si>
    <t>Leasing Bancolombia</t>
  </si>
  <si>
    <t>Setas</t>
  </si>
  <si>
    <t>Banco Privincial</t>
  </si>
  <si>
    <t>Novaventa</t>
  </si>
  <si>
    <t>Banco de Crédito del Peru</t>
  </si>
  <si>
    <t>Grupo Jorisa S.A</t>
  </si>
  <si>
    <t>BBVA Perú</t>
  </si>
  <si>
    <t>BBVA Argentina</t>
  </si>
  <si>
    <t>Citibank Chile</t>
  </si>
  <si>
    <t>(POR AMORTIZACION) (3)</t>
  </si>
  <si>
    <t>Largo plazo (&gt;5 años)</t>
  </si>
  <si>
    <t>Mediano plazo (1-5 años)</t>
  </si>
  <si>
    <t>Corto plazo (&lt;1 año)</t>
  </si>
  <si>
    <t>Vida media Deuda</t>
  </si>
  <si>
    <t>Valor Deuda (1)</t>
  </si>
  <si>
    <r>
      <t>(1)</t>
    </r>
    <r>
      <rPr>
        <sz val="8"/>
        <color indexed="58"/>
        <rFont val="Arial"/>
        <family val="2"/>
      </rPr>
      <t xml:space="preserve"> El endeudamiento total incluye: créditos bilaterales en pesos, créditos bilaterales en otras monedas, créditos de impuestos, créditos Bancoldex, operaciones repos, leasing y bonos. Por tanto se excluyen de este informe las siguientes operaciones: créditos con terceros no financieros, descuento de letras y sobregiros.
El monto de la deuda en USD está valorado a la TRM actual y no incluye valoración de derivados.</t>
    </r>
  </si>
  <si>
    <r>
      <t>(2)</t>
    </r>
    <r>
      <rPr>
        <sz val="8"/>
        <color indexed="58"/>
        <rFont val="Arial"/>
        <family val="2"/>
      </rPr>
      <t xml:space="preserve"> Hace referencia al porcentaje de créditos que tienen un vencimiento menor ó mayor a un año con respeto a la fecha inicial.</t>
    </r>
  </si>
  <si>
    <r>
      <t>(3)</t>
    </r>
    <r>
      <rPr>
        <sz val="8"/>
        <color indexed="58"/>
        <rFont val="Arial"/>
        <family val="2"/>
      </rPr>
      <t xml:space="preserve"> Hace referencia al porcentaje de vencimientos de acuerdo a las amortizaciones de capital de los créditos.</t>
    </r>
  </si>
  <si>
    <r>
      <t xml:space="preserve">(4) </t>
    </r>
    <r>
      <rPr>
        <sz val="8"/>
        <color indexed="58"/>
        <rFont val="Arial"/>
        <family val="2"/>
      </rPr>
      <t xml:space="preserve">Suma todos los créditos en otras monedas, así estos tengan cobertura cambiaria. </t>
    </r>
  </si>
  <si>
    <r>
      <t xml:space="preserve">(5) </t>
    </r>
    <r>
      <rPr>
        <sz val="8"/>
        <color indexed="58"/>
        <rFont val="Arial"/>
        <family val="2"/>
      </rPr>
      <t>Esta tasa tiene en cuenta el costo de la cobertura, si aplica.</t>
    </r>
  </si>
  <si>
    <r>
      <t xml:space="preserve">(6) </t>
    </r>
    <r>
      <rPr>
        <sz val="8"/>
        <color indexed="58"/>
        <rFont val="Arial"/>
        <family val="2"/>
      </rPr>
      <t>La deuda por tasa y por moneda es la original con la cual se tomó el crédito.</t>
    </r>
  </si>
  <si>
    <r>
      <t xml:space="preserve">(7) </t>
    </r>
    <r>
      <rPr>
        <sz val="8"/>
        <color indexed="58"/>
        <rFont val="Arial"/>
        <family val="2"/>
      </rPr>
      <t xml:space="preserve">El riesgo por tasa y por moneda es en el que se incurre luego de las coberturas de los créditos.   </t>
    </r>
  </si>
  <si>
    <r>
      <t xml:space="preserve">(8) </t>
    </r>
    <r>
      <rPr>
        <sz val="8"/>
        <color indexed="58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</si>
  <si>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t>ENDEUDAMIENTO - MARZO 2014</t>
  </si>
  <si>
    <t>Tresmontes S.A</t>
  </si>
  <si>
    <t>Novaceites S.A</t>
  </si>
  <si>
    <t>Banco Consorcio</t>
  </si>
  <si>
    <t>TMLUC Argentina S.A</t>
  </si>
  <si>
    <t>TMLUC México S.A de CV</t>
  </si>
  <si>
    <t>Santander Chile</t>
  </si>
  <si>
    <t>Luccetti Chile S.A</t>
  </si>
  <si>
    <t>Distribuidora POPS</t>
  </si>
  <si>
    <t>Tresmontes Luccetti S.A</t>
  </si>
  <si>
    <t>Banco de Comercio de Guatemala</t>
  </si>
  <si>
    <t>Aurus Renta Inmobiliaria</t>
  </si>
  <si>
    <r>
      <t>(3)</t>
    </r>
    <r>
      <rPr>
        <sz val="8"/>
        <color indexed="58"/>
        <rFont val="Arial"/>
        <family val="2"/>
      </rPr>
      <t xml:space="preserve"> Hace referencia al porcentaje de créditos que tienen un vencimiento menor ó mayor a un año respecto a la fecha actual.</t>
    </r>
  </si>
  <si>
    <r>
      <t xml:space="preserve">(4) </t>
    </r>
    <r>
      <rPr>
        <sz val="8"/>
        <color indexed="58"/>
        <rFont val="Arial"/>
        <family val="2"/>
      </rPr>
      <t xml:space="preserve">Suma todos los créditos en USD, así estos tengan cobertura a pesos. </t>
    </r>
  </si>
  <si>
    <r>
      <t xml:space="preserve">(5) </t>
    </r>
    <r>
      <rPr>
        <sz val="8"/>
        <color indexed="58"/>
        <rFont val="Arial"/>
        <family val="2"/>
      </rPr>
      <t>Esta tasa si tiene en cuenta el costo de la cobertura.</t>
    </r>
  </si>
  <si>
    <t>ENDEUDAMIENTO - SEPTIEMBRE 2014</t>
  </si>
  <si>
    <t>BBVA</t>
  </si>
  <si>
    <t>(POR VENCIMIENTO SEGÚN AMORTIZACIÓN)</t>
  </si>
  <si>
    <t>Largo plazo &gt;5 años.</t>
  </si>
  <si>
    <t>Mediano plazo (1-5 años.)</t>
  </si>
  <si>
    <t>Corto plazo &lt;1 año.</t>
  </si>
  <si>
    <r>
      <t>(1)</t>
    </r>
    <r>
      <rPr>
        <sz val="8"/>
        <color indexed="58"/>
        <rFont val="Arial"/>
        <family val="2"/>
      </rPr>
      <t xml:space="preserve"> El endeudamiento total incluye: créditos bilaterales en pesos, créditos bilaterales en otras monedas, créditos de impuestos, créditos Bancoldex, operaciones repos, leasing y bonos. Por tanto se excluyen de este informe las siguientes operaciones: créditos con terceros no financieros, descuento de letras y sobregiros.
El monto de la deuda en USD está valorado a la TRM actual y no incluye valoración de derivados.</t>
    </r>
  </si>
  <si>
    <r>
      <t>(2)</t>
    </r>
    <r>
      <rPr>
        <sz val="8"/>
        <color indexed="58"/>
        <rFont val="Arial"/>
        <family val="2"/>
      </rPr>
      <t xml:space="preserve"> Hace referencia al porcentaje de créditos que tienen un vencimiento menor ó mayor a un año con respeto a la fecha inicial.</t>
    </r>
  </si>
  <si>
    <r>
      <t>(3)</t>
    </r>
    <r>
      <rPr>
        <sz val="8"/>
        <color indexed="58"/>
        <rFont val="Arial"/>
        <family val="2"/>
      </rPr>
      <t xml:space="preserve"> Hace referencia al porcentaje de vencimientos de acuerdo a las amortizaciones de capital de los créditos.</t>
    </r>
  </si>
  <si>
    <r>
      <t xml:space="preserve">(4) </t>
    </r>
    <r>
      <rPr>
        <sz val="8"/>
        <color indexed="58"/>
        <rFont val="Arial"/>
        <family val="2"/>
      </rPr>
      <t xml:space="preserve">Suma todos los créditos en otras monedas, así estos tengan cobertura cambiaria. </t>
    </r>
  </si>
  <si>
    <r>
      <t xml:space="preserve">(5) </t>
    </r>
    <r>
      <rPr>
        <sz val="8"/>
        <color indexed="58"/>
        <rFont val="Arial"/>
        <family val="2"/>
      </rPr>
      <t>Esta tasa tiene en cuenta el costo de la cobertura, si aplica.</t>
    </r>
  </si>
  <si>
    <r>
      <t xml:space="preserve">(6) </t>
    </r>
    <r>
      <rPr>
        <sz val="8"/>
        <color indexed="58"/>
        <rFont val="Arial"/>
        <family val="2"/>
      </rPr>
      <t>La deuda por tasa y por moneda es la original con la cual se tomó el crédito.</t>
    </r>
  </si>
  <si>
    <r>
      <t xml:space="preserve">(7) </t>
    </r>
    <r>
      <rPr>
        <sz val="8"/>
        <color indexed="58"/>
        <rFont val="Arial"/>
        <family val="2"/>
      </rPr>
      <t xml:space="preserve">El riesgo por tasa y por moneda es en el que se incurre luego de las coberturas de los créditos.   </t>
    </r>
  </si>
  <si>
    <r>
      <t xml:space="preserve">(8) </t>
    </r>
    <r>
      <rPr>
        <sz val="8"/>
        <color indexed="58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</si>
  <si>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t>ENDEUDAMIENTO - DICIEMBRE 2014</t>
  </si>
  <si>
    <t>Corpbanca CHILE</t>
  </si>
  <si>
    <t>Deuda por Plazo (2)</t>
  </si>
  <si>
    <t>Deuda por Plazo (3)</t>
  </si>
  <si>
    <t>(POR VENCIMIENTO)</t>
  </si>
  <si>
    <r>
      <t>(1)</t>
    </r>
    <r>
      <rPr>
        <sz val="8"/>
        <color indexed="58"/>
        <rFont val="Arial"/>
        <family val="2"/>
      </rPr>
      <t xml:space="preserve"> El endeudamiento total incluye: créditos bilaterales en pesos, créditos bilaterales en otras monedas, créditos de impuestos, créditos Bancoldex, operaciones repos, leasing y bonos. Por tanto se excluyen de este informe las siguientes operaciones: créditos con terceros no financieros, descuento de letras y sobregiros.
El monto de la deuda en USD está valorado a la TRM actual y no incluye valoración de derivados.</t>
    </r>
  </si>
  <si>
    <r>
      <t>(2)</t>
    </r>
    <r>
      <rPr>
        <sz val="8"/>
        <color indexed="58"/>
        <rFont val="Arial"/>
        <family val="2"/>
      </rPr>
      <t xml:space="preserve"> Hace referencia al porcentaje de créditos que tienen un vencimiento menor ó mayor a un año con respeto a la fecha inicial.</t>
    </r>
  </si>
  <si>
    <r>
      <t>(3)</t>
    </r>
    <r>
      <rPr>
        <sz val="8"/>
        <color indexed="58"/>
        <rFont val="Arial"/>
        <family val="2"/>
      </rPr>
      <t xml:space="preserve"> Hace referencia al porcentaje de vencimientos de acuerdo a las amortizaciones de capital de los créditos.</t>
    </r>
  </si>
  <si>
    <r>
      <t xml:space="preserve">(4) </t>
    </r>
    <r>
      <rPr>
        <sz val="8"/>
        <color indexed="58"/>
        <rFont val="Arial"/>
        <family val="2"/>
      </rPr>
      <t xml:space="preserve">Suma todos los créditos en otras monedas, así estos tengan cobertura cambiaria. </t>
    </r>
  </si>
  <si>
    <r>
      <t xml:space="preserve">(5) </t>
    </r>
    <r>
      <rPr>
        <sz val="8"/>
        <color indexed="58"/>
        <rFont val="Arial"/>
        <family val="2"/>
      </rPr>
      <t>Esta tasa tiene en cuenta el costo de la cobertura, si aplica.</t>
    </r>
  </si>
  <si>
    <r>
      <t xml:space="preserve">(6) </t>
    </r>
    <r>
      <rPr>
        <sz val="8"/>
        <color indexed="58"/>
        <rFont val="Arial"/>
        <family val="2"/>
      </rPr>
      <t>La deuda por tasa y por moneda es la original con la cual se tomó el crédito.</t>
    </r>
  </si>
  <si>
    <r>
      <t xml:space="preserve">(7) </t>
    </r>
    <r>
      <rPr>
        <sz val="8"/>
        <color indexed="58"/>
        <rFont val="Arial"/>
        <family val="2"/>
      </rPr>
      <t xml:space="preserve">El riesgo por tasa y por moneda es en el que se incurre luego de las coberturas de los créditos.   </t>
    </r>
  </si>
  <si>
    <r>
      <t xml:space="preserve">(8) </t>
    </r>
    <r>
      <rPr>
        <sz val="8"/>
        <color indexed="58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</si>
</sst>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_-;\-* #,##0_-;_-* &quot;-&quot;??_-;_-@_-"/>
    <numFmt numFmtId="166" formatCode="&quot;$&quot;\ #,##0"/>
    <numFmt numFmtId="167" formatCode="0.0"/>
    <numFmt numFmtId="168" formatCode="_ &quot;$&quot;\ * #,##0_ ;_ &quot;$&quot;\ * \-#,##0_ ;_ &quot;$&quot;\ * &quot;-&quot;??_ ;_ @_ "/>
    <numFmt numFmtId="169" formatCode="_ [$€-2]\ * #,##0_ ;_ [$€-2]\ * \-#,##0_ ;_ [$€-2]\ * &quot;-&quot;??_ "/>
    <numFmt numFmtId="170" formatCode="_ * #,##0.00_ ;_ * \-#,##0.00_ ;_ * &quot;-&quot;??_ ;_ @_ "/>
    <numFmt numFmtId="171" formatCode="_ * #,##0_ ;_ * \-#,##0_ ;_ * &quot;-&quot;??_ ;_ @_ "/>
    <numFmt numFmtId="172" formatCode="_ * #,##0.00000_ ;_ * \-#,##0.00000_ ;_ * &quot;-&quot;??_ ;_ @_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12"/>
      <color indexed="9"/>
      <name val="Verdana"/>
      <family val="2"/>
    </font>
    <font>
      <sz val="8"/>
      <color indexed="12"/>
      <name val="Verdana"/>
      <family val="2"/>
    </font>
    <font>
      <b/>
      <sz val="8"/>
      <name val="Verdana"/>
      <family val="2"/>
    </font>
    <font>
      <sz val="8"/>
      <color indexed="62"/>
      <name val="Verdana"/>
      <family val="2"/>
    </font>
    <font>
      <b/>
      <sz val="8"/>
      <color indexed="62"/>
      <name val="Arial"/>
      <family val="2"/>
    </font>
    <font>
      <sz val="8"/>
      <color indexed="9"/>
      <name val="Verdana"/>
      <family val="2"/>
    </font>
    <font>
      <sz val="8"/>
      <color indexed="58"/>
      <name val="Arial"/>
      <family val="2"/>
    </font>
    <font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6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8"/>
      <name val="Verdana"/>
      <family val="2"/>
    </font>
    <font>
      <b/>
      <sz val="8"/>
      <color indexed="58"/>
      <name val="Verdana"/>
      <family val="2"/>
    </font>
    <font>
      <b/>
      <sz val="8"/>
      <color indexed="58"/>
      <name val="Arial"/>
      <family val="2"/>
    </font>
    <font>
      <sz val="8"/>
      <color indexed="8"/>
      <name val="Verdana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3300"/>
      <name val="Verdana"/>
      <family val="2"/>
    </font>
    <font>
      <b/>
      <sz val="8"/>
      <color rgb="FF003300"/>
      <name val="Verdana"/>
      <family val="2"/>
    </font>
    <font>
      <b/>
      <sz val="8"/>
      <color rgb="FF003300"/>
      <name val="Arial"/>
      <family val="2"/>
    </font>
    <font>
      <sz val="8"/>
      <color theme="1"/>
      <name val="Verdana"/>
      <family val="2"/>
    </font>
    <font>
      <sz val="8"/>
      <color theme="1"/>
      <name val="Arial Narrow"/>
      <family val="2"/>
    </font>
    <font>
      <b/>
      <sz val="8"/>
      <color rgb="FFFFFFFF"/>
      <name val="Verdana"/>
      <family val="2"/>
    </font>
    <font>
      <sz val="8"/>
      <color rgb="FF333399"/>
      <name val="Verdana"/>
      <family val="2"/>
    </font>
    <font>
      <sz val="8"/>
      <color rgb="FF0000FF"/>
      <name val="Verdana"/>
      <family val="2"/>
    </font>
    <font>
      <sz val="8"/>
      <color rgb="FFFFFFFF"/>
      <name val="Verdana"/>
      <family val="2"/>
    </font>
    <font>
      <sz val="8"/>
      <color rgb="FF000000"/>
      <name val="Verdana"/>
      <family val="2"/>
    </font>
    <font>
      <b/>
      <sz val="8"/>
      <color rgb="FF333399"/>
      <name val="Verdana"/>
      <family val="2"/>
    </font>
    <font>
      <b/>
      <sz val="8"/>
      <color rgb="FF333399"/>
      <name val="Arial"/>
      <family val="2"/>
    </font>
    <font>
      <b/>
      <sz val="12"/>
      <color rgb="FFFFFF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622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/>
      <protection/>
    </xf>
    <xf numFmtId="169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70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/>
    </xf>
    <xf numFmtId="164" fontId="53" fillId="34" borderId="0" xfId="0" applyNumberFormat="1" applyFont="1" applyFill="1" applyBorder="1" applyAlignment="1">
      <alignment/>
    </xf>
    <xf numFmtId="164" fontId="53" fillId="34" borderId="0" xfId="60" applyNumberFormat="1" applyFont="1" applyFill="1" applyBorder="1" applyAlignment="1">
      <alignment/>
    </xf>
    <xf numFmtId="0" fontId="4" fillId="34" borderId="0" xfId="53" applyFont="1" applyFill="1" applyBorder="1">
      <alignment/>
      <protection/>
    </xf>
    <xf numFmtId="164" fontId="4" fillId="34" borderId="0" xfId="53" applyNumberFormat="1" applyFont="1" applyFill="1" applyBorder="1">
      <alignment/>
      <protection/>
    </xf>
    <xf numFmtId="165" fontId="53" fillId="34" borderId="0" xfId="49" applyNumberFormat="1" applyFont="1" applyFill="1" applyBorder="1" applyAlignment="1">
      <alignment horizontal="left"/>
    </xf>
    <xf numFmtId="166" fontId="53" fillId="34" borderId="0" xfId="0" applyNumberFormat="1" applyFont="1" applyFill="1" applyBorder="1" applyAlignment="1">
      <alignment/>
    </xf>
    <xf numFmtId="165" fontId="53" fillId="34" borderId="0" xfId="49" applyNumberFormat="1" applyFont="1" applyFill="1" applyBorder="1" applyAlignment="1">
      <alignment/>
    </xf>
    <xf numFmtId="165" fontId="54" fillId="34" borderId="0" xfId="49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55" fillId="34" borderId="0" xfId="0" applyFont="1" applyFill="1" applyBorder="1" applyAlignment="1">
      <alignment wrapText="1"/>
    </xf>
    <xf numFmtId="10" fontId="54" fillId="34" borderId="0" xfId="6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53" fillId="34" borderId="0" xfId="58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3" fontId="6" fillId="35" borderId="0" xfId="53" applyNumberFormat="1" applyFont="1" applyFill="1" applyBorder="1">
      <alignment/>
      <protection/>
    </xf>
    <xf numFmtId="167" fontId="7" fillId="35" borderId="0" xfId="53" applyNumberFormat="1" applyFont="1" applyFill="1" applyBorder="1">
      <alignment/>
      <protection/>
    </xf>
    <xf numFmtId="0" fontId="4" fillId="34" borderId="0" xfId="53" applyFont="1" applyFill="1" applyBorder="1" applyAlignment="1">
      <alignment/>
      <protection/>
    </xf>
    <xf numFmtId="0" fontId="4" fillId="34" borderId="0" xfId="0" applyFont="1" applyFill="1" applyBorder="1" applyAlignment="1">
      <alignment/>
    </xf>
    <xf numFmtId="0" fontId="9" fillId="34" borderId="0" xfId="53" applyFont="1" applyFill="1" applyBorder="1" applyAlignment="1">
      <alignment wrapText="1"/>
      <protection/>
    </xf>
    <xf numFmtId="10" fontId="54" fillId="34" borderId="0" xfId="0" applyNumberFormat="1" applyFont="1" applyFill="1" applyBorder="1" applyAlignment="1">
      <alignment/>
    </xf>
    <xf numFmtId="10" fontId="53" fillId="34" borderId="0" xfId="0" applyNumberFormat="1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10" fontId="53" fillId="34" borderId="0" xfId="60" applyNumberFormat="1" applyFont="1" applyFill="1" applyBorder="1" applyAlignment="1">
      <alignment/>
    </xf>
    <xf numFmtId="49" fontId="56" fillId="34" borderId="0" xfId="0" applyNumberFormat="1" applyFont="1" applyFill="1" applyBorder="1" applyAlignment="1">
      <alignment/>
    </xf>
    <xf numFmtId="0" fontId="55" fillId="34" borderId="0" xfId="53" applyFont="1" applyFill="1" applyBorder="1" applyAlignment="1">
      <alignment horizontal="left" wrapText="1"/>
      <protection/>
    </xf>
    <xf numFmtId="0" fontId="2" fillId="33" borderId="14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53" fillId="35" borderId="14" xfId="0" applyFont="1" applyFill="1" applyBorder="1" applyAlignment="1">
      <alignment/>
    </xf>
    <xf numFmtId="164" fontId="53" fillId="35" borderId="0" xfId="60" applyNumberFormat="1" applyFont="1" applyFill="1" applyBorder="1" applyAlignment="1">
      <alignment/>
    </xf>
    <xf numFmtId="164" fontId="4" fillId="35" borderId="0" xfId="60" applyNumberFormat="1" applyFont="1" applyFill="1" applyBorder="1" applyAlignment="1">
      <alignment horizontal="center"/>
    </xf>
    <xf numFmtId="0" fontId="4" fillId="0" borderId="14" xfId="53" applyFont="1" applyBorder="1">
      <alignment/>
      <protection/>
    </xf>
    <xf numFmtId="0" fontId="4" fillId="34" borderId="0" xfId="53" applyFont="1" applyFill="1" applyBorder="1" applyAlignment="1">
      <alignment horizontal="center"/>
      <protection/>
    </xf>
    <xf numFmtId="0" fontId="8" fillId="35" borderId="0" xfId="53" applyFont="1" applyFill="1" applyBorder="1" applyAlignment="1">
      <alignment horizontal="center"/>
      <protection/>
    </xf>
    <xf numFmtId="2" fontId="54" fillId="0" borderId="0" xfId="0" applyNumberFormat="1" applyFont="1" applyBorder="1" applyAlignment="1">
      <alignment/>
    </xf>
    <xf numFmtId="0" fontId="53" fillId="35" borderId="14" xfId="0" applyFont="1" applyFill="1" applyBorder="1" applyAlignment="1">
      <alignment horizontal="left"/>
    </xf>
    <xf numFmtId="3" fontId="54" fillId="35" borderId="0" xfId="0" applyNumberFormat="1" applyFont="1" applyFill="1" applyBorder="1" applyAlignment="1">
      <alignment/>
    </xf>
    <xf numFmtId="49" fontId="53" fillId="35" borderId="14" xfId="0" applyNumberFormat="1" applyFont="1" applyFill="1" applyBorder="1" applyAlignment="1">
      <alignment/>
    </xf>
    <xf numFmtId="0" fontId="5" fillId="34" borderId="11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169" fontId="13" fillId="0" borderId="0" xfId="55" applyFont="1" applyFill="1" applyBorder="1">
      <alignment/>
      <protection/>
    </xf>
    <xf numFmtId="0" fontId="57" fillId="0" borderId="0" xfId="0" applyFont="1" applyAlignment="1">
      <alignment/>
    </xf>
    <xf numFmtId="169" fontId="13" fillId="0" borderId="10" xfId="55" applyFont="1" applyFill="1" applyBorder="1">
      <alignment/>
      <protection/>
    </xf>
    <xf numFmtId="17" fontId="14" fillId="0" borderId="15" xfId="56" applyNumberFormat="1" applyFont="1" applyFill="1" applyBorder="1" applyAlignment="1">
      <alignment horizontal="center" vertical="center" wrapText="1"/>
      <protection/>
    </xf>
    <xf numFmtId="17" fontId="14" fillId="0" borderId="16" xfId="56" applyNumberFormat="1" applyFont="1" applyFill="1" applyBorder="1" applyAlignment="1">
      <alignment horizontal="center" vertical="center" wrapText="1"/>
      <protection/>
    </xf>
    <xf numFmtId="17" fontId="14" fillId="0" borderId="17" xfId="56" applyNumberFormat="1" applyFont="1" applyFill="1" applyBorder="1" applyAlignment="1">
      <alignment horizontal="center" vertical="center" wrapText="1"/>
      <protection/>
    </xf>
    <xf numFmtId="169" fontId="14" fillId="0" borderId="10" xfId="55" applyFont="1" applyFill="1" applyBorder="1">
      <alignment/>
      <protection/>
    </xf>
    <xf numFmtId="171" fontId="13" fillId="0" borderId="14" xfId="48" applyNumberFormat="1" applyFont="1" applyFill="1" applyBorder="1" applyAlignment="1">
      <alignment/>
    </xf>
    <xf numFmtId="171" fontId="13" fillId="0" borderId="0" xfId="48" applyNumberFormat="1" applyFont="1" applyFill="1" applyBorder="1" applyAlignment="1">
      <alignment/>
    </xf>
    <xf numFmtId="3" fontId="13" fillId="0" borderId="0" xfId="55" applyNumberFormat="1" applyFont="1" applyFill="1" applyBorder="1">
      <alignment/>
      <protection/>
    </xf>
    <xf numFmtId="3" fontId="13" fillId="0" borderId="11" xfId="55" applyNumberFormat="1" applyFont="1" applyFill="1" applyBorder="1">
      <alignment/>
      <protection/>
    </xf>
    <xf numFmtId="3" fontId="13" fillId="0" borderId="18" xfId="55" applyNumberFormat="1" applyFont="1" applyFill="1" applyBorder="1">
      <alignment/>
      <protection/>
    </xf>
    <xf numFmtId="169" fontId="14" fillId="0" borderId="14" xfId="55" applyFont="1" applyFill="1" applyBorder="1">
      <alignment/>
      <protection/>
    </xf>
    <xf numFmtId="3" fontId="13" fillId="0" borderId="19" xfId="55" applyNumberFormat="1" applyFont="1" applyFill="1" applyBorder="1">
      <alignment/>
      <protection/>
    </xf>
    <xf numFmtId="3" fontId="13" fillId="0" borderId="0" xfId="48" applyNumberFormat="1" applyFont="1" applyFill="1" applyBorder="1" applyAlignment="1">
      <alignment/>
    </xf>
    <xf numFmtId="3" fontId="13" fillId="0" borderId="19" xfId="48" applyNumberFormat="1" applyFont="1" applyFill="1" applyBorder="1" applyAlignment="1">
      <alignment/>
    </xf>
    <xf numFmtId="171" fontId="13" fillId="0" borderId="0" xfId="55" applyNumberFormat="1" applyFont="1" applyFill="1" applyBorder="1">
      <alignment/>
      <protection/>
    </xf>
    <xf numFmtId="172" fontId="13" fillId="0" borderId="0" xfId="48" applyNumberFormat="1" applyFont="1" applyFill="1" applyBorder="1" applyAlignment="1">
      <alignment/>
    </xf>
    <xf numFmtId="169" fontId="13" fillId="0" borderId="19" xfId="55" applyFont="1" applyFill="1" applyBorder="1">
      <alignment/>
      <protection/>
    </xf>
    <xf numFmtId="170" fontId="13" fillId="0" borderId="0" xfId="48" applyNumberFormat="1" applyFont="1" applyFill="1" applyBorder="1" applyAlignment="1">
      <alignment/>
    </xf>
    <xf numFmtId="170" fontId="13" fillId="0" borderId="19" xfId="48" applyNumberFormat="1" applyFont="1" applyFill="1" applyBorder="1" applyAlignment="1">
      <alignment/>
    </xf>
    <xf numFmtId="170" fontId="13" fillId="0" borderId="14" xfId="48" applyNumberFormat="1" applyFont="1" applyFill="1" applyBorder="1" applyAlignment="1">
      <alignment/>
    </xf>
    <xf numFmtId="10" fontId="13" fillId="0" borderId="14" xfId="59" applyNumberFormat="1" applyFont="1" applyFill="1" applyBorder="1" applyAlignment="1">
      <alignment/>
    </xf>
    <xf numFmtId="10" fontId="13" fillId="0" borderId="0" xfId="59" applyNumberFormat="1" applyFont="1" applyFill="1" applyBorder="1" applyAlignment="1">
      <alignment/>
    </xf>
    <xf numFmtId="10" fontId="13" fillId="0" borderId="19" xfId="59" applyNumberFormat="1" applyFont="1" applyFill="1" applyBorder="1" applyAlignment="1">
      <alignment/>
    </xf>
    <xf numFmtId="2" fontId="13" fillId="0" borderId="0" xfId="59" applyNumberFormat="1" applyFont="1" applyFill="1" applyBorder="1" applyAlignment="1">
      <alignment/>
    </xf>
    <xf numFmtId="2" fontId="13" fillId="0" borderId="0" xfId="55" applyNumberFormat="1" applyFont="1" applyFill="1" applyBorder="1">
      <alignment/>
      <protection/>
    </xf>
    <xf numFmtId="2" fontId="13" fillId="0" borderId="19" xfId="55" applyNumberFormat="1" applyFont="1" applyFill="1" applyBorder="1">
      <alignment/>
      <protection/>
    </xf>
    <xf numFmtId="169" fontId="14" fillId="0" borderId="12" xfId="55" applyFont="1" applyFill="1" applyBorder="1">
      <alignment/>
      <protection/>
    </xf>
    <xf numFmtId="164" fontId="13" fillId="0" borderId="12" xfId="59" applyNumberFormat="1" applyFont="1" applyFill="1" applyBorder="1" applyAlignment="1">
      <alignment/>
    </xf>
    <xf numFmtId="164" fontId="13" fillId="0" borderId="13" xfId="59" applyNumberFormat="1" applyFont="1" applyFill="1" applyBorder="1" applyAlignment="1">
      <alignment/>
    </xf>
    <xf numFmtId="164" fontId="13" fillId="0" borderId="20" xfId="59" applyNumberFormat="1" applyFont="1" applyFill="1" applyBorder="1" applyAlignment="1">
      <alignment/>
    </xf>
    <xf numFmtId="0" fontId="55" fillId="34" borderId="0" xfId="53" applyFont="1" applyFill="1" applyBorder="1" applyAlignment="1">
      <alignment horizontal="left" wrapText="1"/>
      <protection/>
    </xf>
    <xf numFmtId="0" fontId="2" fillId="34" borderId="10" xfId="53" applyFont="1" applyFill="1" applyBorder="1" applyAlignment="1">
      <alignment vertical="center"/>
      <protection/>
    </xf>
    <xf numFmtId="0" fontId="2" fillId="34" borderId="11" xfId="53" applyFont="1" applyFill="1" applyBorder="1" applyAlignment="1">
      <alignment vertical="center"/>
      <protection/>
    </xf>
    <xf numFmtId="0" fontId="2" fillId="34" borderId="18" xfId="53" applyFont="1" applyFill="1" applyBorder="1" applyAlignment="1">
      <alignment vertical="center"/>
      <protection/>
    </xf>
    <xf numFmtId="0" fontId="7" fillId="35" borderId="0" xfId="53" applyFont="1" applyFill="1" applyBorder="1" applyAlignment="1">
      <alignment horizontal="center"/>
      <protection/>
    </xf>
    <xf numFmtId="0" fontId="2" fillId="33" borderId="19" xfId="0" applyFont="1" applyFill="1" applyBorder="1" applyAlignment="1">
      <alignment horizontal="center"/>
    </xf>
    <xf numFmtId="164" fontId="53" fillId="34" borderId="0" xfId="59" applyNumberFormat="1" applyFont="1" applyFill="1" applyBorder="1" applyAlignment="1">
      <alignment/>
    </xf>
    <xf numFmtId="10" fontId="4" fillId="35" borderId="0" xfId="60" applyNumberFormat="1" applyFont="1" applyFill="1" applyBorder="1" applyAlignment="1">
      <alignment/>
    </xf>
    <xf numFmtId="0" fontId="53" fillId="35" borderId="0" xfId="0" applyFont="1" applyFill="1" applyBorder="1" applyAlignment="1">
      <alignment/>
    </xf>
    <xf numFmtId="164" fontId="53" fillId="35" borderId="19" xfId="58" applyNumberFormat="1" applyFont="1" applyFill="1" applyBorder="1" applyAlignment="1">
      <alignment/>
    </xf>
    <xf numFmtId="0" fontId="8" fillId="34" borderId="0" xfId="53" applyFont="1" applyFill="1" applyBorder="1">
      <alignment/>
      <protection/>
    </xf>
    <xf numFmtId="168" fontId="53" fillId="35" borderId="0" xfId="0" applyNumberFormat="1" applyFont="1" applyFill="1" applyBorder="1" applyAlignment="1">
      <alignment horizontal="left"/>
    </xf>
    <xf numFmtId="10" fontId="53" fillId="0" borderId="0" xfId="0" applyNumberFormat="1" applyFont="1" applyFill="1" applyBorder="1" applyAlignment="1">
      <alignment horizontal="right"/>
    </xf>
    <xf numFmtId="10" fontId="53" fillId="0" borderId="0" xfId="60" applyNumberFormat="1" applyFont="1" applyFill="1" applyBorder="1" applyAlignment="1">
      <alignment horizontal="right"/>
    </xf>
    <xf numFmtId="0" fontId="15" fillId="35" borderId="0" xfId="53" applyFont="1" applyFill="1" applyBorder="1" applyAlignment="1">
      <alignment horizontal="left"/>
      <protection/>
    </xf>
    <xf numFmtId="0" fontId="55" fillId="35" borderId="0" xfId="53" applyFont="1" applyFill="1" applyBorder="1" applyAlignment="1">
      <alignment horizontal="left" wrapText="1"/>
      <protection/>
    </xf>
    <xf numFmtId="0" fontId="55" fillId="35" borderId="19" xfId="53" applyFont="1" applyFill="1" applyBorder="1" applyAlignment="1">
      <alignment horizontal="left" wrapText="1"/>
      <protection/>
    </xf>
    <xf numFmtId="0" fontId="55" fillId="35" borderId="14" xfId="53" applyFont="1" applyFill="1" applyBorder="1" applyAlignment="1">
      <alignment horizontal="left" wrapText="1"/>
      <protection/>
    </xf>
    <xf numFmtId="0" fontId="55" fillId="35" borderId="14" xfId="53" applyFont="1" applyFill="1" applyBorder="1" applyAlignment="1">
      <alignment horizontal="left" wrapText="1"/>
      <protection/>
    </xf>
    <xf numFmtId="0" fontId="55" fillId="35" borderId="0" xfId="53" applyFont="1" applyFill="1" applyBorder="1" applyAlignment="1">
      <alignment horizontal="left" wrapText="1"/>
      <protection/>
    </xf>
    <xf numFmtId="0" fontId="55" fillId="35" borderId="19" xfId="53" applyFont="1" applyFill="1" applyBorder="1" applyAlignment="1">
      <alignment horizontal="left" wrapText="1"/>
      <protection/>
    </xf>
    <xf numFmtId="0" fontId="58" fillId="36" borderId="10" xfId="53" applyFont="1" applyFill="1" applyBorder="1" applyAlignment="1">
      <alignment vertical="center"/>
      <protection/>
    </xf>
    <xf numFmtId="0" fontId="58" fillId="36" borderId="11" xfId="53" applyFont="1" applyFill="1" applyBorder="1" applyAlignment="1">
      <alignment vertical="center"/>
      <protection/>
    </xf>
    <xf numFmtId="0" fontId="58" fillId="36" borderId="18" xfId="53" applyFont="1" applyFill="1" applyBorder="1" applyAlignment="1">
      <alignment vertical="center"/>
      <protection/>
    </xf>
    <xf numFmtId="0" fontId="58" fillId="37" borderId="14" xfId="0" applyFont="1" applyFill="1" applyBorder="1" applyAlignment="1">
      <alignment/>
    </xf>
    <xf numFmtId="0" fontId="58" fillId="37" borderId="0" xfId="0" applyFont="1" applyFill="1" applyBorder="1" applyAlignment="1">
      <alignment horizontal="right"/>
    </xf>
    <xf numFmtId="0" fontId="7" fillId="36" borderId="0" xfId="53" applyFont="1" applyFill="1" applyBorder="1" applyAlignment="1">
      <alignment horizontal="center"/>
      <protection/>
    </xf>
    <xf numFmtId="0" fontId="58" fillId="37" borderId="0" xfId="0" applyFont="1" applyFill="1" applyBorder="1" applyAlignment="1">
      <alignment/>
    </xf>
    <xf numFmtId="0" fontId="58" fillId="37" borderId="0" xfId="0" applyFont="1" applyFill="1" applyBorder="1" applyAlignment="1">
      <alignment horizontal="center"/>
    </xf>
    <xf numFmtId="0" fontId="4" fillId="36" borderId="0" xfId="53" applyFont="1" applyFill="1" applyBorder="1">
      <alignment/>
      <protection/>
    </xf>
    <xf numFmtId="0" fontId="58" fillId="37" borderId="0" xfId="0" applyFont="1" applyFill="1" applyBorder="1" applyAlignment="1">
      <alignment/>
    </xf>
    <xf numFmtId="0" fontId="58" fillId="37" borderId="19" xfId="0" applyFont="1" applyFill="1" applyBorder="1" applyAlignment="1">
      <alignment horizontal="center"/>
    </xf>
    <xf numFmtId="49" fontId="53" fillId="36" borderId="14" xfId="0" applyNumberFormat="1" applyFont="1" applyFill="1" applyBorder="1" applyAlignment="1">
      <alignment/>
    </xf>
    <xf numFmtId="164" fontId="53" fillId="36" borderId="0" xfId="59" applyNumberFormat="1" applyFont="1" applyFill="1" applyBorder="1" applyAlignment="1">
      <alignment/>
    </xf>
    <xf numFmtId="166" fontId="53" fillId="36" borderId="0" xfId="0" applyNumberFormat="1" applyFont="1" applyFill="1" applyBorder="1" applyAlignment="1">
      <alignment/>
    </xf>
    <xf numFmtId="10" fontId="4" fillId="36" borderId="0" xfId="60" applyNumberFormat="1" applyFont="1" applyFill="1" applyBorder="1" applyAlignment="1">
      <alignment/>
    </xf>
    <xf numFmtId="0" fontId="53" fillId="36" borderId="0" xfId="0" applyFont="1" applyFill="1" applyBorder="1" applyAlignment="1">
      <alignment/>
    </xf>
    <xf numFmtId="164" fontId="53" fillId="36" borderId="0" xfId="0" applyNumberFormat="1" applyFont="1" applyFill="1" applyBorder="1" applyAlignment="1">
      <alignment/>
    </xf>
    <xf numFmtId="164" fontId="53" fillId="36" borderId="19" xfId="58" applyNumberFormat="1" applyFont="1" applyFill="1" applyBorder="1" applyAlignment="1">
      <alignment/>
    </xf>
    <xf numFmtId="164" fontId="53" fillId="36" borderId="0" xfId="60" applyNumberFormat="1" applyFont="1" applyFill="1" applyBorder="1" applyAlignment="1">
      <alignment/>
    </xf>
    <xf numFmtId="0" fontId="53" fillId="36" borderId="0" xfId="0" applyFont="1" applyFill="1" applyBorder="1" applyAlignment="1">
      <alignment horizontal="left"/>
    </xf>
    <xf numFmtId="164" fontId="53" fillId="36" borderId="19" xfId="58" applyNumberFormat="1" applyFont="1" applyFill="1" applyBorder="1" applyAlignment="1">
      <alignment horizontal="right"/>
    </xf>
    <xf numFmtId="0" fontId="59" fillId="36" borderId="0" xfId="53" applyFont="1" applyFill="1" applyBorder="1">
      <alignment/>
      <protection/>
    </xf>
    <xf numFmtId="3" fontId="60" fillId="36" borderId="0" xfId="53" applyNumberFormat="1" applyFont="1" applyFill="1" applyBorder="1">
      <alignment/>
      <protection/>
    </xf>
    <xf numFmtId="167" fontId="7" fillId="36" borderId="0" xfId="53" applyNumberFormat="1" applyFont="1" applyFill="1" applyBorder="1">
      <alignment/>
      <protection/>
    </xf>
    <xf numFmtId="0" fontId="61" fillId="37" borderId="0" xfId="0" applyFont="1" applyFill="1" applyBorder="1" applyAlignment="1">
      <alignment horizontal="center"/>
    </xf>
    <xf numFmtId="0" fontId="53" fillId="36" borderId="14" xfId="0" applyFont="1" applyFill="1" applyBorder="1" applyAlignment="1">
      <alignment/>
    </xf>
    <xf numFmtId="164" fontId="4" fillId="36" borderId="0" xfId="60" applyNumberFormat="1" applyFont="1" applyFill="1" applyBorder="1" applyAlignment="1">
      <alignment horizontal="center"/>
    </xf>
    <xf numFmtId="0" fontId="4" fillId="0" borderId="14" xfId="53" applyFont="1" applyFill="1" applyBorder="1">
      <alignment/>
      <protection/>
    </xf>
    <xf numFmtId="164" fontId="4" fillId="36" borderId="0" xfId="53" applyNumberFormat="1" applyFont="1" applyFill="1" applyBorder="1">
      <alignment/>
      <protection/>
    </xf>
    <xf numFmtId="0" fontId="4" fillId="36" borderId="0" xfId="53" applyFont="1" applyFill="1" applyBorder="1" applyAlignment="1">
      <alignment horizontal="center"/>
      <protection/>
    </xf>
    <xf numFmtId="0" fontId="59" fillId="36" borderId="0" xfId="53" applyFont="1" applyFill="1" applyBorder="1" applyAlignment="1">
      <alignment horizontal="center"/>
      <protection/>
    </xf>
    <xf numFmtId="0" fontId="53" fillId="36" borderId="14" xfId="0" applyFont="1" applyFill="1" applyBorder="1" applyAlignment="1">
      <alignment horizontal="left"/>
    </xf>
    <xf numFmtId="2" fontId="54" fillId="0" borderId="0" xfId="0" applyNumberFormat="1" applyFont="1" applyFill="1" applyBorder="1" applyAlignment="1">
      <alignment horizontal="right"/>
    </xf>
    <xf numFmtId="0" fontId="4" fillId="36" borderId="0" xfId="53" applyFont="1" applyFill="1" applyBorder="1" applyAlignment="1">
      <alignment horizontal="left"/>
      <protection/>
    </xf>
    <xf numFmtId="164" fontId="53" fillId="36" borderId="0" xfId="60" applyNumberFormat="1" applyFont="1" applyFill="1" applyBorder="1" applyAlignment="1">
      <alignment horizontal="right"/>
    </xf>
    <xf numFmtId="0" fontId="58" fillId="37" borderId="14" xfId="0" applyFont="1" applyFill="1" applyBorder="1" applyAlignment="1">
      <alignment horizontal="left"/>
    </xf>
    <xf numFmtId="0" fontId="61" fillId="37" borderId="0" xfId="0" applyFont="1" applyFill="1" applyBorder="1" applyAlignment="1">
      <alignment horizontal="left"/>
    </xf>
    <xf numFmtId="0" fontId="58" fillId="37" borderId="0" xfId="0" applyFont="1" applyFill="1" applyBorder="1" applyAlignment="1">
      <alignment horizontal="left"/>
    </xf>
    <xf numFmtId="168" fontId="53" fillId="36" borderId="0" xfId="0" applyNumberFormat="1" applyFont="1" applyFill="1" applyBorder="1" applyAlignment="1">
      <alignment horizontal="left"/>
    </xf>
    <xf numFmtId="3" fontId="54" fillId="36" borderId="0" xfId="0" applyNumberFormat="1" applyFont="1" applyFill="1" applyBorder="1" applyAlignment="1">
      <alignment horizontal="left"/>
    </xf>
    <xf numFmtId="49" fontId="53" fillId="36" borderId="14" xfId="0" applyNumberFormat="1" applyFont="1" applyFill="1" applyBorder="1" applyAlignment="1">
      <alignment horizontal="left"/>
    </xf>
    <xf numFmtId="0" fontId="59" fillId="36" borderId="0" xfId="53" applyFont="1" applyFill="1" applyBorder="1" applyAlignment="1">
      <alignment horizontal="left"/>
      <protection/>
    </xf>
    <xf numFmtId="0" fontId="4" fillId="36" borderId="19" xfId="53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4" fillId="0" borderId="0" xfId="53" applyFont="1" applyFill="1" applyBorder="1" applyAlignment="1">
      <alignment horizontal="left"/>
      <protection/>
    </xf>
    <xf numFmtId="164" fontId="4" fillId="36" borderId="0" xfId="53" applyNumberFormat="1" applyFont="1" applyFill="1" applyBorder="1" applyAlignment="1">
      <alignment horizontal="left"/>
      <protection/>
    </xf>
    <xf numFmtId="0" fontId="4" fillId="36" borderId="0" xfId="0" applyFont="1" applyFill="1" applyBorder="1" applyAlignment="1">
      <alignment horizontal="left"/>
    </xf>
    <xf numFmtId="165" fontId="53" fillId="36" borderId="0" xfId="49" applyNumberFormat="1" applyFont="1" applyFill="1" applyBorder="1" applyAlignment="1">
      <alignment horizontal="left"/>
    </xf>
    <xf numFmtId="166" fontId="53" fillId="36" borderId="0" xfId="0" applyNumberFormat="1" applyFont="1" applyFill="1" applyBorder="1" applyAlignment="1">
      <alignment horizontal="right"/>
    </xf>
    <xf numFmtId="164" fontId="59" fillId="36" borderId="0" xfId="53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>
      <alignment horizontal="left"/>
    </xf>
    <xf numFmtId="164" fontId="59" fillId="36" borderId="0" xfId="60" applyNumberFormat="1" applyFont="1" applyFill="1" applyBorder="1" applyAlignment="1">
      <alignment horizontal="right"/>
    </xf>
    <xf numFmtId="0" fontId="63" fillId="36" borderId="0" xfId="53" applyFont="1" applyFill="1" applyBorder="1" applyAlignment="1">
      <alignment horizontal="left"/>
      <protection/>
    </xf>
    <xf numFmtId="0" fontId="4" fillId="36" borderId="14" xfId="53" applyFont="1" applyFill="1" applyBorder="1" applyAlignment="1">
      <alignment horizontal="left"/>
      <protection/>
    </xf>
    <xf numFmtId="49" fontId="62" fillId="0" borderId="0" xfId="0" applyNumberFormat="1" applyFont="1" applyFill="1" applyBorder="1" applyAlignment="1">
      <alignment horizontal="left"/>
    </xf>
    <xf numFmtId="3" fontId="4" fillId="36" borderId="0" xfId="53" applyNumberFormat="1" applyFont="1" applyFill="1" applyBorder="1" applyAlignment="1">
      <alignment horizontal="left"/>
      <protection/>
    </xf>
    <xf numFmtId="0" fontId="55" fillId="36" borderId="0" xfId="53" applyFont="1" applyFill="1" applyBorder="1" applyAlignment="1">
      <alignment horizontal="left" wrapText="1"/>
      <protection/>
    </xf>
    <xf numFmtId="0" fontId="55" fillId="36" borderId="19" xfId="53" applyFont="1" applyFill="1" applyBorder="1" applyAlignment="1">
      <alignment horizontal="left" wrapText="1"/>
      <protection/>
    </xf>
    <xf numFmtId="0" fontId="55" fillId="36" borderId="14" xfId="53" applyFont="1" applyFill="1" applyBorder="1" applyAlignment="1">
      <alignment horizontal="left" wrapText="1"/>
      <protection/>
    </xf>
    <xf numFmtId="165" fontId="54" fillId="36" borderId="0" xfId="49" applyNumberFormat="1" applyFont="1" applyFill="1" applyBorder="1" applyAlignment="1">
      <alignment horizontal="left"/>
    </xf>
    <xf numFmtId="0" fontId="64" fillId="36" borderId="0" xfId="53" applyFont="1" applyFill="1" applyBorder="1" applyAlignment="1">
      <alignment horizontal="right" wrapText="1"/>
      <protection/>
    </xf>
    <xf numFmtId="10" fontId="63" fillId="36" borderId="0" xfId="53" applyNumberFormat="1" applyFont="1" applyFill="1" applyBorder="1" applyAlignment="1">
      <alignment horizontal="right"/>
      <protection/>
    </xf>
    <xf numFmtId="10" fontId="54" fillId="36" borderId="0" xfId="0" applyNumberFormat="1" applyFont="1" applyFill="1" applyBorder="1" applyAlignment="1">
      <alignment horizontal="right"/>
    </xf>
    <xf numFmtId="0" fontId="64" fillId="36" borderId="0" xfId="53" applyFont="1" applyFill="1" applyBorder="1" applyAlignment="1">
      <alignment horizontal="left" wrapText="1"/>
      <protection/>
    </xf>
    <xf numFmtId="10" fontId="63" fillId="36" borderId="0" xfId="53" applyNumberFormat="1" applyFont="1" applyFill="1" applyBorder="1" applyAlignment="1">
      <alignment horizontal="left"/>
      <protection/>
    </xf>
    <xf numFmtId="10" fontId="54" fillId="36" borderId="0" xfId="0" applyNumberFormat="1" applyFont="1" applyFill="1" applyBorder="1" applyAlignment="1">
      <alignment horizontal="left"/>
    </xf>
    <xf numFmtId="0" fontId="4" fillId="34" borderId="14" xfId="53" applyFont="1" applyFill="1" applyBorder="1">
      <alignment/>
      <protection/>
    </xf>
    <xf numFmtId="0" fontId="10" fillId="33" borderId="0" xfId="0" applyFont="1" applyFill="1" applyBorder="1" applyAlignment="1">
      <alignment/>
    </xf>
    <xf numFmtId="0" fontId="8" fillId="35" borderId="0" xfId="53" applyFont="1" applyFill="1" applyBorder="1" applyAlignment="1">
      <alignment/>
      <protection/>
    </xf>
    <xf numFmtId="0" fontId="4" fillId="34" borderId="19" xfId="53" applyFont="1" applyFill="1" applyBorder="1">
      <alignment/>
      <protection/>
    </xf>
    <xf numFmtId="0" fontId="4" fillId="0" borderId="0" xfId="53" applyFont="1" applyBorder="1">
      <alignment/>
      <protection/>
    </xf>
    <xf numFmtId="164" fontId="8" fillId="34" borderId="0" xfId="53" applyNumberFormat="1" applyFont="1" applyFill="1" applyBorder="1">
      <alignment/>
      <protection/>
    </xf>
    <xf numFmtId="10" fontId="53" fillId="0" borderId="0" xfId="0" applyNumberFormat="1" applyFont="1" applyFill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64" fontId="8" fillId="34" borderId="0" xfId="60" applyNumberFormat="1" applyFont="1" applyFill="1" applyBorder="1" applyAlignment="1">
      <alignment/>
    </xf>
    <xf numFmtId="10" fontId="53" fillId="0" borderId="0" xfId="60" applyNumberFormat="1" applyFont="1" applyFill="1" applyBorder="1" applyAlignment="1">
      <alignment/>
    </xf>
    <xf numFmtId="10" fontId="15" fillId="34" borderId="0" xfId="53" applyNumberFormat="1" applyFont="1" applyFill="1" applyBorder="1">
      <alignment/>
      <protection/>
    </xf>
    <xf numFmtId="0" fontId="55" fillId="35" borderId="14" xfId="53" applyFont="1" applyFill="1" applyBorder="1" applyAlignment="1">
      <alignment horizontal="left" wrapText="1"/>
      <protection/>
    </xf>
    <xf numFmtId="0" fontId="55" fillId="35" borderId="0" xfId="53" applyFont="1" applyFill="1" applyBorder="1" applyAlignment="1">
      <alignment horizontal="left" wrapText="1"/>
      <protection/>
    </xf>
    <xf numFmtId="0" fontId="55" fillId="35" borderId="19" xfId="53" applyFont="1" applyFill="1" applyBorder="1" applyAlignment="1">
      <alignment horizontal="left" wrapText="1"/>
      <protection/>
    </xf>
    <xf numFmtId="0" fontId="53" fillId="35" borderId="0" xfId="0" applyFont="1" applyFill="1" applyBorder="1" applyAlignment="1">
      <alignment horizontal="left"/>
    </xf>
    <xf numFmtId="164" fontId="53" fillId="35" borderId="19" xfId="58" applyNumberFormat="1" applyFont="1" applyFill="1" applyBorder="1" applyAlignment="1">
      <alignment horizontal="right"/>
    </xf>
    <xf numFmtId="2" fontId="54" fillId="0" borderId="0" xfId="0" applyNumberFormat="1" applyFont="1" applyBorder="1" applyAlignment="1">
      <alignment horizontal="right"/>
    </xf>
    <xf numFmtId="0" fontId="4" fillId="34" borderId="0" xfId="53" applyFont="1" applyFill="1" applyBorder="1" applyAlignment="1">
      <alignment horizontal="left"/>
      <protection/>
    </xf>
    <xf numFmtId="0" fontId="53" fillId="34" borderId="0" xfId="0" applyFont="1" applyFill="1" applyBorder="1" applyAlignment="1">
      <alignment horizontal="left"/>
    </xf>
    <xf numFmtId="164" fontId="53" fillId="34" borderId="0" xfId="6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3" fontId="54" fillId="35" borderId="0" xfId="0" applyNumberFormat="1" applyFont="1" applyFill="1" applyBorder="1" applyAlignment="1">
      <alignment horizontal="left"/>
    </xf>
    <xf numFmtId="49" fontId="53" fillId="0" borderId="14" xfId="0" applyNumberFormat="1" applyFont="1" applyFill="1" applyBorder="1" applyAlignment="1">
      <alignment horizontal="left"/>
    </xf>
    <xf numFmtId="0" fontId="4" fillId="34" borderId="19" xfId="53" applyFont="1" applyFill="1" applyBorder="1" applyAlignment="1">
      <alignment horizontal="left"/>
      <protection/>
    </xf>
    <xf numFmtId="49" fontId="53" fillId="35" borderId="14" xfId="0" applyNumberFormat="1" applyFont="1" applyFill="1" applyBorder="1" applyAlignment="1">
      <alignment horizontal="left"/>
    </xf>
    <xf numFmtId="0" fontId="4" fillId="0" borderId="0" xfId="53" applyFont="1" applyBorder="1" applyAlignment="1">
      <alignment horizontal="left"/>
      <protection/>
    </xf>
    <xf numFmtId="164" fontId="4" fillId="34" borderId="0" xfId="53" applyNumberFormat="1" applyFont="1" applyFill="1" applyBorder="1" applyAlignment="1">
      <alignment horizontal="left"/>
      <protection/>
    </xf>
    <xf numFmtId="0" fontId="4" fillId="34" borderId="0" xfId="0" applyFont="1" applyFill="1" applyBorder="1" applyAlignment="1">
      <alignment horizontal="left"/>
    </xf>
    <xf numFmtId="166" fontId="53" fillId="34" borderId="0" xfId="0" applyNumberFormat="1" applyFont="1" applyFill="1" applyBorder="1" applyAlignment="1">
      <alignment horizontal="right"/>
    </xf>
    <xf numFmtId="164" fontId="8" fillId="34" borderId="0" xfId="53" applyNumberFormat="1" applyFont="1" applyFill="1" applyBorder="1" applyAlignment="1">
      <alignment horizontal="right"/>
      <protection/>
    </xf>
    <xf numFmtId="164" fontId="8" fillId="34" borderId="0" xfId="6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34" borderId="14" xfId="53" applyFont="1" applyFill="1" applyBorder="1" applyAlignment="1">
      <alignment horizontal="left"/>
      <protection/>
    </xf>
    <xf numFmtId="3" fontId="4" fillId="34" borderId="0" xfId="53" applyNumberFormat="1" applyFont="1" applyFill="1" applyBorder="1" applyAlignment="1">
      <alignment horizontal="left"/>
      <protection/>
    </xf>
    <xf numFmtId="165" fontId="54" fillId="34" borderId="0" xfId="49" applyNumberFormat="1" applyFont="1" applyFill="1" applyBorder="1" applyAlignment="1">
      <alignment horizontal="left"/>
    </xf>
    <xf numFmtId="0" fontId="9" fillId="34" borderId="0" xfId="53" applyFont="1" applyFill="1" applyBorder="1" applyAlignment="1">
      <alignment horizontal="right" wrapText="1"/>
      <protection/>
    </xf>
    <xf numFmtId="10" fontId="15" fillId="34" borderId="0" xfId="53" applyNumberFormat="1" applyFont="1" applyFill="1" applyBorder="1" applyAlignment="1">
      <alignment horizontal="right"/>
      <protection/>
    </xf>
    <xf numFmtId="10" fontId="54" fillId="34" borderId="0" xfId="0" applyNumberFormat="1" applyFont="1" applyFill="1" applyBorder="1" applyAlignment="1">
      <alignment horizontal="right"/>
    </xf>
    <xf numFmtId="0" fontId="9" fillId="34" borderId="0" xfId="53" applyFont="1" applyFill="1" applyBorder="1" applyAlignment="1">
      <alignment horizontal="left" wrapText="1"/>
      <protection/>
    </xf>
    <xf numFmtId="10" fontId="15" fillId="34" borderId="0" xfId="53" applyNumberFormat="1" applyFont="1" applyFill="1" applyBorder="1" applyAlignment="1">
      <alignment horizontal="left"/>
      <protection/>
    </xf>
    <xf numFmtId="10" fontId="54" fillId="34" borderId="0" xfId="0" applyNumberFormat="1" applyFont="1" applyFill="1" applyBorder="1" applyAlignment="1">
      <alignment horizontal="left"/>
    </xf>
    <xf numFmtId="0" fontId="8" fillId="34" borderId="0" xfId="53" applyFont="1" applyFill="1" applyBorder="1" applyAlignment="1">
      <alignment horizontal="left"/>
      <protection/>
    </xf>
    <xf numFmtId="3" fontId="54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0" fontId="53" fillId="34" borderId="0" xfId="0" applyNumberFormat="1" applyFont="1" applyFill="1" applyBorder="1" applyAlignment="1">
      <alignment horizontal="right"/>
    </xf>
    <xf numFmtId="0" fontId="56" fillId="34" borderId="0" xfId="0" applyFont="1" applyFill="1" applyBorder="1" applyAlignment="1">
      <alignment horizontal="left"/>
    </xf>
    <xf numFmtId="10" fontId="53" fillId="34" borderId="0" xfId="60" applyNumberFormat="1" applyFont="1" applyFill="1" applyBorder="1" applyAlignment="1">
      <alignment horizontal="right"/>
    </xf>
    <xf numFmtId="49" fontId="56" fillId="34" borderId="0" xfId="0" applyNumberFormat="1" applyFont="1" applyFill="1" applyBorder="1" applyAlignment="1">
      <alignment horizontal="left"/>
    </xf>
    <xf numFmtId="0" fontId="55" fillId="34" borderId="14" xfId="53" applyFont="1" applyFill="1" applyBorder="1" applyAlignment="1">
      <alignment horizontal="left" wrapText="1"/>
      <protection/>
    </xf>
    <xf numFmtId="0" fontId="55" fillId="34" borderId="0" xfId="53" applyFont="1" applyFill="1" applyBorder="1" applyAlignment="1">
      <alignment horizontal="left" wrapText="1"/>
      <protection/>
    </xf>
    <xf numFmtId="0" fontId="55" fillId="34" borderId="19" xfId="53" applyFont="1" applyFill="1" applyBorder="1" applyAlignment="1">
      <alignment horizontal="left" wrapText="1"/>
      <protection/>
    </xf>
    <xf numFmtId="0" fontId="55" fillId="34" borderId="12" xfId="53" applyFont="1" applyFill="1" applyBorder="1" applyAlignment="1">
      <alignment horizontal="left" wrapText="1"/>
      <protection/>
    </xf>
    <xf numFmtId="0" fontId="55" fillId="34" borderId="13" xfId="53" applyFont="1" applyFill="1" applyBorder="1" applyAlignment="1">
      <alignment horizontal="left" wrapText="1"/>
      <protection/>
    </xf>
    <xf numFmtId="0" fontId="55" fillId="34" borderId="20" xfId="53" applyFont="1" applyFill="1" applyBorder="1" applyAlignment="1">
      <alignment horizontal="left" wrapText="1"/>
      <protection/>
    </xf>
    <xf numFmtId="0" fontId="55" fillId="34" borderId="14" xfId="54" applyFont="1" applyFill="1" applyBorder="1" applyAlignment="1">
      <alignment horizontal="left" vertical="center" wrapText="1"/>
      <protection/>
    </xf>
    <xf numFmtId="0" fontId="55" fillId="34" borderId="0" xfId="54" applyFont="1" applyFill="1" applyBorder="1" applyAlignment="1">
      <alignment horizontal="left" vertical="center" wrapText="1"/>
      <protection/>
    </xf>
    <xf numFmtId="0" fontId="55" fillId="34" borderId="19" xfId="54" applyFont="1" applyFill="1" applyBorder="1" applyAlignment="1">
      <alignment horizontal="left" vertical="center" wrapText="1"/>
      <protection/>
    </xf>
    <xf numFmtId="0" fontId="55" fillId="35" borderId="14" xfId="53" applyFont="1" applyFill="1" applyBorder="1" applyAlignment="1">
      <alignment horizontal="left" wrapText="1"/>
      <protection/>
    </xf>
    <xf numFmtId="0" fontId="55" fillId="35" borderId="0" xfId="53" applyFont="1" applyFill="1" applyBorder="1" applyAlignment="1">
      <alignment horizontal="left" wrapText="1"/>
      <protection/>
    </xf>
    <xf numFmtId="0" fontId="55" fillId="35" borderId="19" xfId="53" applyFont="1" applyFill="1" applyBorder="1" applyAlignment="1">
      <alignment horizontal="left" wrapText="1"/>
      <protection/>
    </xf>
    <xf numFmtId="0" fontId="55" fillId="35" borderId="12" xfId="53" applyFont="1" applyFill="1" applyBorder="1" applyAlignment="1">
      <alignment horizontal="left" wrapText="1"/>
      <protection/>
    </xf>
    <xf numFmtId="0" fontId="55" fillId="35" borderId="13" xfId="53" applyFont="1" applyFill="1" applyBorder="1" applyAlignment="1">
      <alignment horizontal="left" wrapText="1"/>
      <protection/>
    </xf>
    <xf numFmtId="0" fontId="55" fillId="35" borderId="20" xfId="53" applyFont="1" applyFill="1" applyBorder="1" applyAlignment="1">
      <alignment horizontal="left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5" fillId="35" borderId="14" xfId="54" applyFont="1" applyFill="1" applyBorder="1" applyAlignment="1">
      <alignment horizontal="left" vertical="center" wrapText="1"/>
      <protection/>
    </xf>
    <xf numFmtId="0" fontId="55" fillId="35" borderId="0" xfId="54" applyFont="1" applyFill="1" applyBorder="1" applyAlignment="1">
      <alignment horizontal="left" vertical="center" wrapText="1"/>
      <protection/>
    </xf>
    <xf numFmtId="0" fontId="55" fillId="35" borderId="19" xfId="54" applyFont="1" applyFill="1" applyBorder="1" applyAlignment="1">
      <alignment horizontal="left" vertical="center" wrapText="1"/>
      <protection/>
    </xf>
    <xf numFmtId="0" fontId="55" fillId="36" borderId="14" xfId="54" applyFont="1" applyFill="1" applyBorder="1" applyAlignment="1">
      <alignment horizontal="left" vertical="center" wrapText="1"/>
      <protection/>
    </xf>
    <xf numFmtId="0" fontId="55" fillId="36" borderId="0" xfId="54" applyFont="1" applyFill="1" applyBorder="1" applyAlignment="1">
      <alignment horizontal="left" vertical="center" wrapText="1"/>
      <protection/>
    </xf>
    <xf numFmtId="0" fontId="55" fillId="36" borderId="19" xfId="54" applyFont="1" applyFill="1" applyBorder="1" applyAlignment="1">
      <alignment horizontal="left" vertical="center" wrapText="1"/>
      <protection/>
    </xf>
    <xf numFmtId="0" fontId="55" fillId="36" borderId="12" xfId="54" applyFont="1" applyFill="1" applyBorder="1" applyAlignment="1">
      <alignment horizontal="left" vertical="center" wrapText="1"/>
      <protection/>
    </xf>
    <xf numFmtId="0" fontId="55" fillId="36" borderId="13" xfId="54" applyFont="1" applyFill="1" applyBorder="1" applyAlignment="1">
      <alignment horizontal="left" vertical="center" wrapText="1"/>
      <protection/>
    </xf>
    <xf numFmtId="0" fontId="55" fillId="36" borderId="20" xfId="54" applyFont="1" applyFill="1" applyBorder="1" applyAlignment="1">
      <alignment horizontal="left" vertical="center" wrapText="1"/>
      <protection/>
    </xf>
    <xf numFmtId="0" fontId="65" fillId="37" borderId="10" xfId="0" applyFont="1" applyFill="1" applyBorder="1" applyAlignment="1">
      <alignment horizontal="center" vertical="center"/>
    </xf>
    <xf numFmtId="0" fontId="65" fillId="37" borderId="11" xfId="0" applyFont="1" applyFill="1" applyBorder="1" applyAlignment="1">
      <alignment horizontal="center" vertical="center"/>
    </xf>
    <xf numFmtId="0" fontId="65" fillId="37" borderId="18" xfId="0" applyFont="1" applyFill="1" applyBorder="1" applyAlignment="1">
      <alignment horizontal="center" vertical="center"/>
    </xf>
    <xf numFmtId="0" fontId="65" fillId="37" borderId="12" xfId="0" applyFont="1" applyFill="1" applyBorder="1" applyAlignment="1">
      <alignment horizontal="center" vertical="center"/>
    </xf>
    <xf numFmtId="0" fontId="65" fillId="37" borderId="13" xfId="0" applyFont="1" applyFill="1" applyBorder="1" applyAlignment="1">
      <alignment horizontal="center" vertical="center"/>
    </xf>
    <xf numFmtId="0" fontId="65" fillId="37" borderId="20" xfId="0" applyFont="1" applyFill="1" applyBorder="1" applyAlignment="1">
      <alignment horizontal="center" vertical="center"/>
    </xf>
    <xf numFmtId="0" fontId="55" fillId="36" borderId="14" xfId="53" applyFont="1" applyFill="1" applyBorder="1" applyAlignment="1">
      <alignment horizontal="left" wrapText="1"/>
      <protection/>
    </xf>
    <xf numFmtId="0" fontId="55" fillId="36" borderId="0" xfId="53" applyFont="1" applyFill="1" applyBorder="1" applyAlignment="1">
      <alignment horizontal="left" wrapText="1"/>
      <protection/>
    </xf>
    <xf numFmtId="0" fontId="55" fillId="36" borderId="19" xfId="53" applyFont="1" applyFill="1" applyBorder="1" applyAlignment="1">
      <alignment horizontal="left" wrapText="1"/>
      <protection/>
    </xf>
    <xf numFmtId="0" fontId="55" fillId="35" borderId="12" xfId="54" applyFont="1" applyFill="1" applyBorder="1" applyAlignment="1">
      <alignment horizontal="left" vertical="center" wrapText="1"/>
      <protection/>
    </xf>
    <xf numFmtId="0" fontId="55" fillId="35" borderId="13" xfId="54" applyFont="1" applyFill="1" applyBorder="1" applyAlignment="1">
      <alignment horizontal="left" vertical="center" wrapText="1"/>
      <protection/>
    </xf>
    <xf numFmtId="0" fontId="55" fillId="35" borderId="20" xfId="54" applyFont="1" applyFill="1" applyBorder="1" applyAlignment="1">
      <alignment horizontal="left" vertical="center" wrapText="1"/>
      <protection/>
    </xf>
    <xf numFmtId="0" fontId="5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35" borderId="0" xfId="53" applyFont="1" applyFill="1" applyBorder="1">
      <alignment/>
      <protection/>
    </xf>
    <xf numFmtId="166" fontId="53" fillId="0" borderId="0" xfId="0" applyNumberFormat="1" applyFont="1" applyFill="1" applyBorder="1" applyAlignment="1">
      <alignment/>
    </xf>
    <xf numFmtId="164" fontId="4" fillId="35" borderId="0" xfId="53" applyNumberFormat="1" applyFont="1" applyFill="1" applyBorder="1">
      <alignment/>
      <protection/>
    </xf>
    <xf numFmtId="0" fontId="4" fillId="35" borderId="0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 horizontal="left"/>
    </xf>
    <xf numFmtId="0" fontId="56" fillId="0" borderId="0" xfId="0" applyFont="1" applyBorder="1" applyAlignment="1">
      <alignment horizontal="left"/>
    </xf>
    <xf numFmtId="49" fontId="56" fillId="0" borderId="0" xfId="0" applyNumberFormat="1" applyFont="1" applyFill="1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Millares_CONTROL CREDITOS (2)" xfId="49"/>
    <cellStyle name="Currency" xfId="50"/>
    <cellStyle name="Currency [0]" xfId="51"/>
    <cellStyle name="Neutral" xfId="52"/>
    <cellStyle name="Normal 2" xfId="53"/>
    <cellStyle name="Normal 2 2" xfId="54"/>
    <cellStyle name="Normal 9" xfId="55"/>
    <cellStyle name="Normal_INCH JUNTA DICIEMBRE ACTUALIZADA EN FEBRERO 8 2004" xfId="56"/>
    <cellStyle name="Notas" xfId="57"/>
    <cellStyle name="Percent" xfId="58"/>
    <cellStyle name="Porcentual 10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6"/>
  <sheetViews>
    <sheetView zoomScalePageLayoutView="0" workbookViewId="0" topLeftCell="A1">
      <selection activeCell="D42" sqref="D42"/>
    </sheetView>
  </sheetViews>
  <sheetFormatPr defaultColWidth="11.421875" defaultRowHeight="15"/>
  <cols>
    <col min="1" max="1" width="12.8515625" style="50" customWidth="1"/>
    <col min="2" max="2" width="7.7109375" style="50" bestFit="1" customWidth="1"/>
    <col min="3" max="4" width="6.57421875" style="50" bestFit="1" customWidth="1"/>
    <col min="5" max="12" width="7.7109375" style="50" bestFit="1" customWidth="1"/>
    <col min="13" max="14" width="6.57421875" style="50" bestFit="1" customWidth="1"/>
    <col min="15" max="23" width="7.7109375" style="50" bestFit="1" customWidth="1"/>
    <col min="24" max="25" width="6.57421875" style="50" bestFit="1" customWidth="1"/>
    <col min="26" max="34" width="7.7109375" style="50" bestFit="1" customWidth="1"/>
    <col min="35" max="35" width="6.8515625" style="50" bestFit="1" customWidth="1"/>
    <col min="36" max="45" width="7.7109375" style="50" bestFit="1" customWidth="1"/>
    <col min="46" max="47" width="6.57421875" style="50" bestFit="1" customWidth="1"/>
    <col min="48" max="57" width="7.7109375" style="50" bestFit="1" customWidth="1"/>
    <col min="58" max="58" width="6.8515625" style="50" bestFit="1" customWidth="1"/>
    <col min="59" max="69" width="7.7109375" style="50" bestFit="1" customWidth="1"/>
    <col min="70" max="70" width="5.7109375" style="50" bestFit="1" customWidth="1"/>
    <col min="71" max="80" width="6.8515625" style="50" bestFit="1" customWidth="1"/>
    <col min="81" max="81" width="5.7109375" style="50" bestFit="1" customWidth="1"/>
    <col min="82" max="91" width="6.8515625" style="50" bestFit="1" customWidth="1"/>
    <col min="92" max="16384" width="11.421875" style="50" customWidth="1"/>
  </cols>
  <sheetData>
    <row r="1" spans="1:91" ht="13.5" thickBo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</row>
    <row r="2" spans="1:91" ht="13.5" thickBot="1">
      <c r="A2" s="51"/>
      <c r="B2" s="52">
        <v>38687</v>
      </c>
      <c r="C2" s="53">
        <v>38777</v>
      </c>
      <c r="D2" s="53">
        <v>38808</v>
      </c>
      <c r="E2" s="53">
        <v>38838</v>
      </c>
      <c r="F2" s="53">
        <v>38869</v>
      </c>
      <c r="G2" s="53">
        <v>38899</v>
      </c>
      <c r="H2" s="53">
        <v>38930</v>
      </c>
      <c r="I2" s="53">
        <v>38961</v>
      </c>
      <c r="J2" s="53">
        <v>38991</v>
      </c>
      <c r="K2" s="53">
        <v>39022</v>
      </c>
      <c r="L2" s="53">
        <v>39052</v>
      </c>
      <c r="M2" s="53">
        <v>39114</v>
      </c>
      <c r="N2" s="53">
        <v>39142</v>
      </c>
      <c r="O2" s="53">
        <v>39173</v>
      </c>
      <c r="P2" s="53">
        <v>39203</v>
      </c>
      <c r="Q2" s="53">
        <v>39234</v>
      </c>
      <c r="R2" s="53">
        <v>39264</v>
      </c>
      <c r="S2" s="53">
        <v>39295</v>
      </c>
      <c r="T2" s="53">
        <v>39326</v>
      </c>
      <c r="U2" s="53">
        <v>39356</v>
      </c>
      <c r="V2" s="53">
        <v>39387</v>
      </c>
      <c r="W2" s="53">
        <v>39417</v>
      </c>
      <c r="X2" s="53">
        <v>39479</v>
      </c>
      <c r="Y2" s="53">
        <v>39508</v>
      </c>
      <c r="Z2" s="53">
        <v>39539</v>
      </c>
      <c r="AA2" s="53">
        <v>39569</v>
      </c>
      <c r="AB2" s="53">
        <v>39600</v>
      </c>
      <c r="AC2" s="53">
        <v>39630</v>
      </c>
      <c r="AD2" s="53">
        <v>39661</v>
      </c>
      <c r="AE2" s="53">
        <v>39692</v>
      </c>
      <c r="AF2" s="53">
        <v>39722</v>
      </c>
      <c r="AG2" s="53">
        <v>39753</v>
      </c>
      <c r="AH2" s="53">
        <v>39783</v>
      </c>
      <c r="AI2" s="53">
        <v>39845</v>
      </c>
      <c r="AJ2" s="53">
        <v>39873</v>
      </c>
      <c r="AK2" s="53">
        <v>39904</v>
      </c>
      <c r="AL2" s="53">
        <v>39934</v>
      </c>
      <c r="AM2" s="53">
        <v>39965</v>
      </c>
      <c r="AN2" s="53">
        <v>39995</v>
      </c>
      <c r="AO2" s="53">
        <v>40026</v>
      </c>
      <c r="AP2" s="53">
        <v>40057</v>
      </c>
      <c r="AQ2" s="53">
        <v>40087</v>
      </c>
      <c r="AR2" s="53">
        <v>40118</v>
      </c>
      <c r="AS2" s="53">
        <v>40148</v>
      </c>
      <c r="AT2" s="53">
        <v>40179</v>
      </c>
      <c r="AU2" s="53">
        <v>40210</v>
      </c>
      <c r="AV2" s="53">
        <v>40238</v>
      </c>
      <c r="AW2" s="53">
        <v>40269</v>
      </c>
      <c r="AX2" s="53">
        <v>40299</v>
      </c>
      <c r="AY2" s="53">
        <v>40330</v>
      </c>
      <c r="AZ2" s="53">
        <v>40360</v>
      </c>
      <c r="BA2" s="53">
        <v>40391</v>
      </c>
      <c r="BB2" s="53">
        <v>40422</v>
      </c>
      <c r="BC2" s="53">
        <v>40452</v>
      </c>
      <c r="BD2" s="53">
        <v>40483</v>
      </c>
      <c r="BE2" s="53">
        <v>40513</v>
      </c>
      <c r="BF2" s="53">
        <v>40544</v>
      </c>
      <c r="BG2" s="53">
        <v>40575</v>
      </c>
      <c r="BH2" s="53">
        <v>40603</v>
      </c>
      <c r="BI2" s="53">
        <v>40634</v>
      </c>
      <c r="BJ2" s="53">
        <v>40664</v>
      </c>
      <c r="BK2" s="53">
        <v>40695</v>
      </c>
      <c r="BL2" s="53">
        <v>40725</v>
      </c>
      <c r="BM2" s="53">
        <v>40756</v>
      </c>
      <c r="BN2" s="53">
        <v>40787</v>
      </c>
      <c r="BO2" s="53">
        <v>40817</v>
      </c>
      <c r="BP2" s="53">
        <v>40848</v>
      </c>
      <c r="BQ2" s="53">
        <v>40878</v>
      </c>
      <c r="BR2" s="53">
        <v>40940</v>
      </c>
      <c r="BS2" s="53">
        <v>40969</v>
      </c>
      <c r="BT2" s="53">
        <v>41000</v>
      </c>
      <c r="BU2" s="53">
        <v>41030</v>
      </c>
      <c r="BV2" s="53">
        <v>41061</v>
      </c>
      <c r="BW2" s="53">
        <v>41091</v>
      </c>
      <c r="BX2" s="53">
        <v>41122</v>
      </c>
      <c r="BY2" s="53">
        <v>41153</v>
      </c>
      <c r="BZ2" s="53">
        <v>41183</v>
      </c>
      <c r="CA2" s="53">
        <v>41214</v>
      </c>
      <c r="CB2" s="53">
        <v>41244</v>
      </c>
      <c r="CC2" s="53">
        <v>41306</v>
      </c>
      <c r="CD2" s="53">
        <v>41334</v>
      </c>
      <c r="CE2" s="53">
        <v>41365</v>
      </c>
      <c r="CF2" s="53">
        <v>41395</v>
      </c>
      <c r="CG2" s="53">
        <v>41426</v>
      </c>
      <c r="CH2" s="53">
        <v>41456</v>
      </c>
      <c r="CI2" s="53">
        <v>41487</v>
      </c>
      <c r="CJ2" s="53">
        <v>41518</v>
      </c>
      <c r="CK2" s="53">
        <v>41548</v>
      </c>
      <c r="CL2" s="53">
        <v>41579</v>
      </c>
      <c r="CM2" s="54">
        <v>41609</v>
      </c>
    </row>
    <row r="3" spans="1:91" ht="12.75">
      <c r="A3" s="55" t="s">
        <v>58</v>
      </c>
      <c r="B3" s="56">
        <v>121469</v>
      </c>
      <c r="C3" s="57">
        <v>168713</v>
      </c>
      <c r="D3" s="57">
        <v>190591</v>
      </c>
      <c r="E3" s="57">
        <v>199746</v>
      </c>
      <c r="F3" s="57">
        <v>173168</v>
      </c>
      <c r="G3" s="57">
        <v>155503</v>
      </c>
      <c r="H3" s="57">
        <v>151823</v>
      </c>
      <c r="I3" s="57">
        <v>137397</v>
      </c>
      <c r="J3" s="57">
        <v>155936</v>
      </c>
      <c r="K3" s="57">
        <v>127302</v>
      </c>
      <c r="L3" s="57">
        <v>147021</v>
      </c>
      <c r="M3" s="57">
        <v>151348</v>
      </c>
      <c r="N3" s="57">
        <v>162791</v>
      </c>
      <c r="O3" s="57">
        <v>204229</v>
      </c>
      <c r="P3" s="57">
        <v>147478</v>
      </c>
      <c r="Q3" s="57">
        <v>144117</v>
      </c>
      <c r="R3" s="57">
        <v>166116</v>
      </c>
      <c r="S3" s="57">
        <v>141305</v>
      </c>
      <c r="T3" s="57">
        <v>130538</v>
      </c>
      <c r="U3" s="57">
        <v>170818</v>
      </c>
      <c r="V3" s="57">
        <v>130936</v>
      </c>
      <c r="W3" s="57">
        <v>134659</v>
      </c>
      <c r="X3" s="57"/>
      <c r="Y3" s="58">
        <v>206388</v>
      </c>
      <c r="Z3" s="58">
        <v>196639</v>
      </c>
      <c r="AA3" s="58">
        <v>147757</v>
      </c>
      <c r="AB3" s="58">
        <v>153862</v>
      </c>
      <c r="AC3" s="58">
        <v>154237</v>
      </c>
      <c r="AD3" s="58">
        <v>216091</v>
      </c>
      <c r="AE3" s="58">
        <v>214086</v>
      </c>
      <c r="AF3" s="58">
        <v>226173</v>
      </c>
      <c r="AG3" s="58">
        <v>222648.83789879613</v>
      </c>
      <c r="AH3" s="58">
        <v>200036</v>
      </c>
      <c r="AI3" s="58">
        <v>416815.9455121758</v>
      </c>
      <c r="AJ3" s="58">
        <v>134698.60009142253</v>
      </c>
      <c r="AK3" s="58">
        <v>141950</v>
      </c>
      <c r="AL3" s="58">
        <v>104699</v>
      </c>
      <c r="AM3" s="58">
        <v>116344</v>
      </c>
      <c r="AN3" s="58">
        <v>110344</v>
      </c>
      <c r="AO3" s="58">
        <v>136791</v>
      </c>
      <c r="AP3" s="58">
        <v>135155</v>
      </c>
      <c r="AQ3" s="58">
        <v>159160</v>
      </c>
      <c r="AR3" s="58">
        <v>162206.32562523213</v>
      </c>
      <c r="AS3" s="58">
        <v>152572</v>
      </c>
      <c r="AT3" s="58"/>
      <c r="AU3" s="58">
        <v>196321.256387</v>
      </c>
      <c r="AV3" s="58">
        <v>150928</v>
      </c>
      <c r="AW3" s="58">
        <v>161239</v>
      </c>
      <c r="AX3" s="58">
        <v>140415</v>
      </c>
      <c r="AY3" s="58">
        <v>119283</v>
      </c>
      <c r="AZ3" s="58">
        <v>309736</v>
      </c>
      <c r="BA3" s="58">
        <v>287929</v>
      </c>
      <c r="BB3" s="58">
        <v>104390.23325695185</v>
      </c>
      <c r="BC3" s="58">
        <v>263481</v>
      </c>
      <c r="BD3" s="58">
        <v>366217</v>
      </c>
      <c r="BE3" s="58">
        <v>133388.97514991998</v>
      </c>
      <c r="BF3" s="58">
        <v>141549.59434022</v>
      </c>
      <c r="BG3" s="58">
        <v>203152</v>
      </c>
      <c r="BH3" s="58">
        <v>142952.48622631</v>
      </c>
      <c r="BI3" s="58">
        <v>286096.72412677994</v>
      </c>
      <c r="BJ3" s="58">
        <v>312995.33854612004</v>
      </c>
      <c r="BK3" s="58">
        <f>134429008787.53/1000000</f>
        <v>134429.00878753</v>
      </c>
      <c r="BL3" s="58">
        <v>191009.11941572</v>
      </c>
      <c r="BM3" s="58">
        <v>288766.52692372</v>
      </c>
      <c r="BN3" s="58">
        <v>133693.26787393002</v>
      </c>
      <c r="BO3" s="58">
        <v>354433.94798664</v>
      </c>
      <c r="BP3" s="58">
        <v>249092.21226305</v>
      </c>
      <c r="BQ3" s="58">
        <v>193087.19353529002</v>
      </c>
      <c r="BR3" s="58">
        <v>186935.01383596</v>
      </c>
      <c r="BS3" s="58">
        <v>177320.76871731004</v>
      </c>
      <c r="BT3" s="58">
        <v>238551.08957336</v>
      </c>
      <c r="BU3" s="58">
        <v>268697</v>
      </c>
      <c r="BV3" s="58">
        <v>289562.87925303006</v>
      </c>
      <c r="BW3" s="58">
        <v>316496.7326655601</v>
      </c>
      <c r="BX3" s="58">
        <v>331533.68391821004</v>
      </c>
      <c r="BY3" s="58">
        <v>331810.34364622994</v>
      </c>
      <c r="BZ3" s="58">
        <v>432870.0116612</v>
      </c>
      <c r="CA3" s="58">
        <v>346366.93710132997</v>
      </c>
      <c r="CB3" s="59">
        <v>291812.4471142299</v>
      </c>
      <c r="CC3" s="58">
        <v>261198.13163437002</v>
      </c>
      <c r="CD3" s="58">
        <v>268522.23207793</v>
      </c>
      <c r="CE3" s="58">
        <v>340951.5802710799</v>
      </c>
      <c r="CF3" s="58">
        <v>300671.25804037</v>
      </c>
      <c r="CG3" s="58">
        <v>313030.59821807</v>
      </c>
      <c r="CH3" s="58">
        <v>307885.65668306005</v>
      </c>
      <c r="CI3" s="58">
        <v>439301.3874359301</v>
      </c>
      <c r="CJ3" s="58">
        <v>345434.5498402588</v>
      </c>
      <c r="CK3" s="58">
        <v>458057.369094233</v>
      </c>
      <c r="CL3" s="58">
        <v>391126.0929645615</v>
      </c>
      <c r="CM3" s="60">
        <v>415477.76324112655</v>
      </c>
    </row>
    <row r="4" spans="1:91" ht="12.75">
      <c r="A4" s="61" t="s">
        <v>59</v>
      </c>
      <c r="B4" s="56">
        <v>41040</v>
      </c>
      <c r="C4" s="57">
        <v>420720</v>
      </c>
      <c r="D4" s="57">
        <v>424569</v>
      </c>
      <c r="E4" s="57">
        <v>524225</v>
      </c>
      <c r="F4" s="57">
        <v>804882</v>
      </c>
      <c r="G4" s="57">
        <v>756923</v>
      </c>
      <c r="H4" s="57">
        <v>736014</v>
      </c>
      <c r="I4" s="57">
        <v>729637</v>
      </c>
      <c r="J4" s="57">
        <v>720783</v>
      </c>
      <c r="K4" s="57">
        <v>714908</v>
      </c>
      <c r="L4" s="57">
        <v>705877</v>
      </c>
      <c r="M4" s="57">
        <v>777728</v>
      </c>
      <c r="N4" s="57">
        <v>793270</v>
      </c>
      <c r="O4" s="57">
        <v>789907</v>
      </c>
      <c r="P4" s="57">
        <v>714120</v>
      </c>
      <c r="Q4" s="57">
        <v>713125</v>
      </c>
      <c r="R4" s="57">
        <v>727236</v>
      </c>
      <c r="S4" s="57">
        <v>737381</v>
      </c>
      <c r="T4" s="57">
        <v>703403</v>
      </c>
      <c r="U4" s="57">
        <v>692502</v>
      </c>
      <c r="V4" s="57">
        <v>680109</v>
      </c>
      <c r="W4" s="58">
        <v>718503</v>
      </c>
      <c r="X4" s="58"/>
      <c r="Y4" s="58">
        <v>667919</v>
      </c>
      <c r="Z4" s="58">
        <v>693038</v>
      </c>
      <c r="AA4" s="58">
        <v>685734</v>
      </c>
      <c r="AB4" s="58">
        <v>686806</v>
      </c>
      <c r="AC4" s="58">
        <v>710904</v>
      </c>
      <c r="AD4" s="58">
        <v>754629</v>
      </c>
      <c r="AE4" s="58">
        <v>796807</v>
      </c>
      <c r="AF4" s="58">
        <v>832285</v>
      </c>
      <c r="AG4" s="58">
        <v>840562</v>
      </c>
      <c r="AH4" s="58">
        <v>884819</v>
      </c>
      <c r="AI4" s="58">
        <v>1055194.517553803</v>
      </c>
      <c r="AJ4" s="58">
        <v>1052992.8083309494</v>
      </c>
      <c r="AK4" s="58">
        <v>1036004</v>
      </c>
      <c r="AL4" s="58">
        <v>1027281</v>
      </c>
      <c r="AM4" s="58">
        <v>1057684</v>
      </c>
      <c r="AN4" s="58">
        <v>1045780</v>
      </c>
      <c r="AO4" s="58">
        <v>1063272</v>
      </c>
      <c r="AP4" s="58">
        <v>1054633</v>
      </c>
      <c r="AQ4" s="58">
        <v>1040660</v>
      </c>
      <c r="AR4" s="58">
        <v>1053108.3346983767</v>
      </c>
      <c r="AS4" s="58">
        <v>1015157</v>
      </c>
      <c r="AT4" s="58"/>
      <c r="AU4" s="58">
        <v>976765.335459996</v>
      </c>
      <c r="AV4" s="58">
        <v>962604</v>
      </c>
      <c r="AW4" s="58">
        <v>956036</v>
      </c>
      <c r="AX4" s="58">
        <v>943715</v>
      </c>
      <c r="AY4" s="58">
        <v>909586</v>
      </c>
      <c r="AZ4" s="58">
        <v>1094735</v>
      </c>
      <c r="BA4" s="58">
        <v>1030839</v>
      </c>
      <c r="BB4" s="58">
        <v>915955.3057890505</v>
      </c>
      <c r="BC4" s="58">
        <v>1193232</v>
      </c>
      <c r="BD4" s="58">
        <v>1324084</v>
      </c>
      <c r="BE4" s="58">
        <v>1111216.836676462</v>
      </c>
      <c r="BF4" s="58">
        <v>1128252.9122407802</v>
      </c>
      <c r="BG4" s="58">
        <v>1216410</v>
      </c>
      <c r="BH4" s="58">
        <v>1217196.006497234</v>
      </c>
      <c r="BI4" s="58">
        <v>1364025.82859906</v>
      </c>
      <c r="BJ4" s="58">
        <v>1382816.7511402436</v>
      </c>
      <c r="BK4" s="58">
        <f>1182313347109.93/1000000</f>
        <v>1182313.34710993</v>
      </c>
      <c r="BL4" s="58">
        <v>744135.3145656408</v>
      </c>
      <c r="BM4" s="58">
        <v>777158.201938863</v>
      </c>
      <c r="BN4" s="58">
        <v>668203.8895777599</v>
      </c>
      <c r="BO4" s="58">
        <v>837539.4016202248</v>
      </c>
      <c r="BP4" s="58">
        <v>720203.8685524199</v>
      </c>
      <c r="BQ4" s="58">
        <v>679598.4101908209</v>
      </c>
      <c r="BR4" s="58">
        <v>641759.499267169</v>
      </c>
      <c r="BS4" s="58">
        <v>642130.8365992097</v>
      </c>
      <c r="BT4" s="58">
        <v>640120.1328494524</v>
      </c>
      <c r="BU4" s="58">
        <v>643332</v>
      </c>
      <c r="BV4" s="58">
        <v>638430.8725827482</v>
      </c>
      <c r="BW4" s="58">
        <v>643264.0657533568</v>
      </c>
      <c r="BX4" s="58">
        <v>638839.067855114</v>
      </c>
      <c r="BY4" s="58">
        <v>632454.254744391</v>
      </c>
      <c r="BZ4" s="58">
        <v>634008.60421921</v>
      </c>
      <c r="CA4" s="58">
        <v>627358.9189186128</v>
      </c>
      <c r="CB4" s="58">
        <v>689674.8912584265</v>
      </c>
      <c r="CC4" s="58">
        <v>699588.2645707685</v>
      </c>
      <c r="CD4" s="58">
        <v>698236.78147181</v>
      </c>
      <c r="CE4" s="58">
        <v>714034.9730327439</v>
      </c>
      <c r="CF4" s="58">
        <v>684434.7687150632</v>
      </c>
      <c r="CG4" s="58">
        <v>682714.6665976719</v>
      </c>
      <c r="CH4" s="58">
        <v>659427.2157606296</v>
      </c>
      <c r="CI4" s="58">
        <v>1892135.1967769351</v>
      </c>
      <c r="CJ4" s="58">
        <v>2021108.3630300846</v>
      </c>
      <c r="CK4" s="58">
        <v>2081740.945412</v>
      </c>
      <c r="CL4" s="58">
        <v>2067235.431979175</v>
      </c>
      <c r="CM4" s="62">
        <v>1996737.3231030118</v>
      </c>
    </row>
    <row r="5" spans="1:91" ht="12.75">
      <c r="A5" s="61" t="s">
        <v>60</v>
      </c>
      <c r="B5" s="56">
        <v>-80429</v>
      </c>
      <c r="C5" s="57">
        <v>252007</v>
      </c>
      <c r="D5" s="57">
        <v>233978</v>
      </c>
      <c r="E5" s="57">
        <v>324479</v>
      </c>
      <c r="F5" s="57">
        <v>631714</v>
      </c>
      <c r="G5" s="57">
        <v>601420</v>
      </c>
      <c r="H5" s="57">
        <v>584191</v>
      </c>
      <c r="I5" s="57">
        <v>592240</v>
      </c>
      <c r="J5" s="57">
        <v>564847</v>
      </c>
      <c r="K5" s="57">
        <v>587606</v>
      </c>
      <c r="L5" s="57">
        <v>558856</v>
      </c>
      <c r="M5" s="57">
        <v>626380</v>
      </c>
      <c r="N5" s="57">
        <v>630479</v>
      </c>
      <c r="O5" s="57">
        <v>585678</v>
      </c>
      <c r="P5" s="57">
        <v>566642</v>
      </c>
      <c r="Q5" s="57">
        <v>569008</v>
      </c>
      <c r="R5" s="57">
        <v>561120</v>
      </c>
      <c r="S5" s="57">
        <v>596076</v>
      </c>
      <c r="T5" s="57">
        <v>572865</v>
      </c>
      <c r="U5" s="57">
        <v>521684</v>
      </c>
      <c r="V5" s="57">
        <v>549173</v>
      </c>
      <c r="W5" s="57">
        <v>583844</v>
      </c>
      <c r="X5" s="57"/>
      <c r="Y5" s="57">
        <v>461531</v>
      </c>
      <c r="Z5" s="57">
        <v>496399</v>
      </c>
      <c r="AA5" s="57">
        <v>537977</v>
      </c>
      <c r="AB5" s="57">
        <v>532944</v>
      </c>
      <c r="AC5" s="57">
        <v>556667</v>
      </c>
      <c r="AD5" s="57">
        <v>538538</v>
      </c>
      <c r="AE5" s="57">
        <v>582721</v>
      </c>
      <c r="AF5" s="57">
        <v>606112</v>
      </c>
      <c r="AG5" s="57">
        <v>617913.1621012038</v>
      </c>
      <c r="AH5" s="57">
        <v>684783</v>
      </c>
      <c r="AI5" s="57">
        <v>638378.5720416273</v>
      </c>
      <c r="AJ5" s="57">
        <v>918294.2082395268</v>
      </c>
      <c r="AK5" s="57">
        <v>894054</v>
      </c>
      <c r="AL5" s="57">
        <v>922582</v>
      </c>
      <c r="AM5" s="57">
        <v>941340</v>
      </c>
      <c r="AN5" s="57">
        <v>935436</v>
      </c>
      <c r="AO5" s="57">
        <v>926481</v>
      </c>
      <c r="AP5" s="57">
        <v>919478</v>
      </c>
      <c r="AQ5" s="57">
        <v>881500</v>
      </c>
      <c r="AR5" s="57">
        <v>890902.0090731445</v>
      </c>
      <c r="AS5" s="57">
        <v>862585</v>
      </c>
      <c r="AT5" s="57"/>
      <c r="AU5" s="57">
        <v>780444.079072996</v>
      </c>
      <c r="AV5" s="57">
        <v>811676</v>
      </c>
      <c r="AW5" s="57">
        <v>794797</v>
      </c>
      <c r="AX5" s="57">
        <v>803300</v>
      </c>
      <c r="AY5" s="57">
        <v>790303</v>
      </c>
      <c r="AZ5" s="57">
        <v>784999</v>
      </c>
      <c r="BA5" s="57">
        <v>742910</v>
      </c>
      <c r="BB5" s="57">
        <v>811565.0725320987</v>
      </c>
      <c r="BC5" s="57">
        <v>929751</v>
      </c>
      <c r="BD5" s="57">
        <v>957867</v>
      </c>
      <c r="BE5" s="57">
        <v>977827.8615265421</v>
      </c>
      <c r="BF5" s="57">
        <v>986703.3179005602</v>
      </c>
      <c r="BG5" s="57">
        <v>1013258</v>
      </c>
      <c r="BH5" s="57">
        <v>1074243.520270924</v>
      </c>
      <c r="BI5" s="57">
        <f>+BI4-BI3</f>
        <v>1077929.10447228</v>
      </c>
      <c r="BJ5" s="57">
        <f>+BJ4-BJ3</f>
        <v>1069821.4125941235</v>
      </c>
      <c r="BK5" s="57">
        <f>+BK4-BK3</f>
        <v>1047884.3383223999</v>
      </c>
      <c r="BL5" s="57">
        <f>+BL4-BL3</f>
        <v>553126.1951499208</v>
      </c>
      <c r="BM5" s="57">
        <f>+BM4-BM3</f>
        <v>488391.675015143</v>
      </c>
      <c r="BN5" s="57">
        <f aca="true" t="shared" si="0" ref="BN5:CM5">+BN4-BN3</f>
        <v>534510.6217038298</v>
      </c>
      <c r="BO5" s="57">
        <f t="shared" si="0"/>
        <v>483105.45363358484</v>
      </c>
      <c r="BP5" s="57">
        <f t="shared" si="0"/>
        <v>471111.6562893699</v>
      </c>
      <c r="BQ5" s="57">
        <f t="shared" si="0"/>
        <v>486511.2166555309</v>
      </c>
      <c r="BR5" s="63">
        <f t="shared" si="0"/>
        <v>454824.48543120903</v>
      </c>
      <c r="BS5" s="63">
        <f t="shared" si="0"/>
        <v>464810.06788189965</v>
      </c>
      <c r="BT5" s="63">
        <f t="shared" si="0"/>
        <v>401569.04327609245</v>
      </c>
      <c r="BU5" s="63">
        <f t="shared" si="0"/>
        <v>374635</v>
      </c>
      <c r="BV5" s="63">
        <f t="shared" si="0"/>
        <v>348867.9933297181</v>
      </c>
      <c r="BW5" s="63">
        <f t="shared" si="0"/>
        <v>326767.3330877967</v>
      </c>
      <c r="BX5" s="63">
        <f t="shared" si="0"/>
        <v>307305.38393690396</v>
      </c>
      <c r="BY5" s="63">
        <f t="shared" si="0"/>
        <v>300643.911098161</v>
      </c>
      <c r="BZ5" s="63">
        <f t="shared" si="0"/>
        <v>201138.59255800996</v>
      </c>
      <c r="CA5" s="63">
        <f t="shared" si="0"/>
        <v>280991.9818172828</v>
      </c>
      <c r="CB5" s="63">
        <f t="shared" si="0"/>
        <v>397862.4441441966</v>
      </c>
      <c r="CC5" s="63">
        <f t="shared" si="0"/>
        <v>438390.13293639844</v>
      </c>
      <c r="CD5" s="63">
        <f t="shared" si="0"/>
        <v>429714.54939387995</v>
      </c>
      <c r="CE5" s="63">
        <f t="shared" si="0"/>
        <v>373083.392761664</v>
      </c>
      <c r="CF5" s="63">
        <f t="shared" si="0"/>
        <v>383763.5106746932</v>
      </c>
      <c r="CG5" s="63">
        <f t="shared" si="0"/>
        <v>369684.06837960193</v>
      </c>
      <c r="CH5" s="63">
        <f t="shared" si="0"/>
        <v>351541.5590775696</v>
      </c>
      <c r="CI5" s="63">
        <f t="shared" si="0"/>
        <v>1452833.809341005</v>
      </c>
      <c r="CJ5" s="63">
        <f t="shared" si="0"/>
        <v>1675673.813189826</v>
      </c>
      <c r="CK5" s="63">
        <f t="shared" si="0"/>
        <v>1623683.576317767</v>
      </c>
      <c r="CL5" s="63">
        <f t="shared" si="0"/>
        <v>1676109.3390146135</v>
      </c>
      <c r="CM5" s="64">
        <f t="shared" si="0"/>
        <v>1581259.5598618854</v>
      </c>
    </row>
    <row r="6" spans="1:91" ht="12.75">
      <c r="A6" s="61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62"/>
    </row>
    <row r="7" spans="1:91" ht="12.75">
      <c r="A7" s="61" t="s">
        <v>61</v>
      </c>
      <c r="B7" s="56">
        <v>2297199</v>
      </c>
      <c r="C7" s="57">
        <v>589474</v>
      </c>
      <c r="D7" s="57">
        <v>805959</v>
      </c>
      <c r="E7" s="57">
        <v>1032224</v>
      </c>
      <c r="F7" s="57">
        <v>1272106</v>
      </c>
      <c r="G7" s="57">
        <v>1494725</v>
      </c>
      <c r="H7" s="57">
        <v>1737905</v>
      </c>
      <c r="I7" s="57">
        <v>2026232</v>
      </c>
      <c r="J7" s="57">
        <v>2300574</v>
      </c>
      <c r="K7" s="57">
        <v>2568680</v>
      </c>
      <c r="L7" s="57">
        <v>2872016</v>
      </c>
      <c r="M7" s="57">
        <v>487304</v>
      </c>
      <c r="N7" s="57">
        <v>769218</v>
      </c>
      <c r="O7" s="57">
        <v>1028080</v>
      </c>
      <c r="P7" s="57">
        <v>1306037</v>
      </c>
      <c r="Q7" s="57">
        <v>1582226</v>
      </c>
      <c r="R7" s="57">
        <v>1863326</v>
      </c>
      <c r="S7" s="57">
        <v>2158861</v>
      </c>
      <c r="T7" s="57">
        <v>2462153</v>
      </c>
      <c r="U7" s="57">
        <v>2786514</v>
      </c>
      <c r="V7" s="57">
        <v>3120554</v>
      </c>
      <c r="W7" s="57">
        <v>3449517</v>
      </c>
      <c r="X7" s="57">
        <v>598484</v>
      </c>
      <c r="Y7" s="57">
        <v>876511</v>
      </c>
      <c r="Z7" s="57">
        <v>1183137</v>
      </c>
      <c r="AA7" s="57">
        <v>1499929</v>
      </c>
      <c r="AB7" s="57">
        <v>1801423</v>
      </c>
      <c r="AC7" s="57">
        <v>2127559</v>
      </c>
      <c r="AD7" s="57">
        <v>2464641</v>
      </c>
      <c r="AE7" s="57">
        <v>2831071</v>
      </c>
      <c r="AF7" s="57">
        <v>3233392</v>
      </c>
      <c r="AG7" s="57">
        <v>3601799</v>
      </c>
      <c r="AH7" s="57">
        <v>4009727</v>
      </c>
      <c r="AI7" s="57">
        <v>671264</v>
      </c>
      <c r="AJ7" s="57">
        <v>1043130</v>
      </c>
      <c r="AK7" s="57">
        <v>1422069</v>
      </c>
      <c r="AL7" s="57">
        <v>1791808</v>
      </c>
      <c r="AM7" s="57">
        <v>2138848</v>
      </c>
      <c r="AN7" s="57">
        <v>2527834</v>
      </c>
      <c r="AO7" s="57">
        <v>2899681</v>
      </c>
      <c r="AP7" s="57">
        <v>3294452</v>
      </c>
      <c r="AQ7" s="57">
        <v>3716566</v>
      </c>
      <c r="AR7" s="57">
        <v>4115452</v>
      </c>
      <c r="AS7" s="57">
        <v>4588366</v>
      </c>
      <c r="AT7" s="57">
        <v>669500</v>
      </c>
      <c r="AU7" s="57">
        <v>669500</v>
      </c>
      <c r="AV7" s="57">
        <v>1021412</v>
      </c>
      <c r="AW7" s="57">
        <v>1372620</v>
      </c>
      <c r="AX7" s="57">
        <v>1727741</v>
      </c>
      <c r="AY7" s="57">
        <v>2078760</v>
      </c>
      <c r="AZ7" s="57">
        <v>2438678</v>
      </c>
      <c r="BA7" s="57">
        <v>2797651</v>
      </c>
      <c r="BB7" s="57">
        <v>3166199.5858011595</v>
      </c>
      <c r="BC7" s="57">
        <v>3560795.59076235</v>
      </c>
      <c r="BD7" s="57">
        <v>3978791.8758346895</v>
      </c>
      <c r="BE7" s="57">
        <v>4458858</v>
      </c>
      <c r="BF7" s="57">
        <v>354550.14706219</v>
      </c>
      <c r="BG7" s="57">
        <v>721632.88599639</v>
      </c>
      <c r="BH7" s="57">
        <v>1149122.5606473899</v>
      </c>
      <c r="BI7" s="57">
        <v>1518216.03246602</v>
      </c>
      <c r="BJ7" s="57">
        <v>1932088</v>
      </c>
      <c r="BK7" s="57">
        <v>2340232.9501914103</v>
      </c>
      <c r="BL7" s="57">
        <v>2743268.47207049</v>
      </c>
      <c r="BM7" s="57">
        <v>3177043.99989846</v>
      </c>
      <c r="BN7" s="57">
        <v>3643469.66629362</v>
      </c>
      <c r="BO7" s="57">
        <v>4079189.999999976</v>
      </c>
      <c r="BP7" s="57">
        <v>4566646.000852583</v>
      </c>
      <c r="BQ7" s="57">
        <v>5057382.61826627</v>
      </c>
      <c r="BR7" s="58">
        <v>791679.55477445</v>
      </c>
      <c r="BS7" s="58">
        <v>1237545.7471630159</v>
      </c>
      <c r="BT7" s="58">
        <v>1632232</v>
      </c>
      <c r="BU7" s="58">
        <v>2078090</v>
      </c>
      <c r="BV7" s="58">
        <v>2503015</v>
      </c>
      <c r="BW7" s="58">
        <v>2929793.4816645393</v>
      </c>
      <c r="BX7" s="58">
        <v>3393609.39373722</v>
      </c>
      <c r="BY7" s="58">
        <v>3832919.4238030002</v>
      </c>
      <c r="BZ7" s="58">
        <v>4329380.71447368</v>
      </c>
      <c r="CA7" s="58">
        <v>4808942.67141786</v>
      </c>
      <c r="CB7" s="58">
        <v>5305781.651366601</v>
      </c>
      <c r="CC7" s="58">
        <v>806921.338697575</v>
      </c>
      <c r="CD7" s="58">
        <v>1242052.1066601202</v>
      </c>
      <c r="CE7" s="58">
        <v>1686071.8435184394</v>
      </c>
      <c r="CF7" s="58">
        <v>2156212.2760148617</v>
      </c>
      <c r="CG7" s="58">
        <v>2612575.687676896</v>
      </c>
      <c r="CH7" s="58">
        <v>3077404.6886763163</v>
      </c>
      <c r="CI7" s="58">
        <v>3562263.3394140573</v>
      </c>
      <c r="CJ7" s="58">
        <v>4101472.1308809305</v>
      </c>
      <c r="CK7" s="58">
        <v>4703171.373631199</v>
      </c>
      <c r="CL7" s="58">
        <v>5302212.033305611</v>
      </c>
      <c r="CM7" s="62">
        <v>5898466.370152503</v>
      </c>
    </row>
    <row r="8" spans="1:91" ht="12.75">
      <c r="A8" s="61" t="s">
        <v>62</v>
      </c>
      <c r="B8" s="56">
        <v>317502</v>
      </c>
      <c r="C8" s="57">
        <v>81127</v>
      </c>
      <c r="D8" s="57">
        <v>109087</v>
      </c>
      <c r="E8" s="57">
        <v>133957</v>
      </c>
      <c r="F8" s="57">
        <v>171403</v>
      </c>
      <c r="G8" s="57">
        <v>196431</v>
      </c>
      <c r="H8" s="57">
        <v>223719</v>
      </c>
      <c r="I8" s="57">
        <v>267224</v>
      </c>
      <c r="J8" s="57">
        <v>299279</v>
      </c>
      <c r="K8" s="57">
        <v>339135</v>
      </c>
      <c r="L8" s="57">
        <v>382594</v>
      </c>
      <c r="M8" s="57">
        <v>69244</v>
      </c>
      <c r="N8" s="57">
        <v>105459</v>
      </c>
      <c r="O8" s="57">
        <v>136406</v>
      </c>
      <c r="P8" s="57">
        <v>175613</v>
      </c>
      <c r="Q8" s="57">
        <v>220025</v>
      </c>
      <c r="R8" s="57">
        <v>259387</v>
      </c>
      <c r="S8" s="57">
        <v>307461</v>
      </c>
      <c r="T8" s="57">
        <v>359195</v>
      </c>
      <c r="U8" s="57">
        <v>419471</v>
      </c>
      <c r="V8" s="57">
        <v>481656</v>
      </c>
      <c r="W8" s="57">
        <v>528754</v>
      </c>
      <c r="X8" s="57">
        <v>102299</v>
      </c>
      <c r="Y8" s="57">
        <v>134654</v>
      </c>
      <c r="Z8" s="57">
        <v>176781</v>
      </c>
      <c r="AA8" s="57">
        <v>221793</v>
      </c>
      <c r="AB8" s="57">
        <v>260911</v>
      </c>
      <c r="AC8" s="57">
        <v>307596</v>
      </c>
      <c r="AD8" s="57">
        <v>353211</v>
      </c>
      <c r="AE8" s="57">
        <v>415965</v>
      </c>
      <c r="AF8" s="57">
        <v>485607</v>
      </c>
      <c r="AG8" s="57">
        <v>542760</v>
      </c>
      <c r="AH8" s="57">
        <v>569822.8633909994</v>
      </c>
      <c r="AI8" s="57">
        <v>75844</v>
      </c>
      <c r="AJ8" s="57">
        <v>123893</v>
      </c>
      <c r="AK8" s="57">
        <v>156875</v>
      </c>
      <c r="AL8" s="57">
        <v>194376</v>
      </c>
      <c r="AM8" s="57">
        <v>253766</v>
      </c>
      <c r="AN8" s="57">
        <v>287972</v>
      </c>
      <c r="AO8" s="57">
        <v>321026</v>
      </c>
      <c r="AP8" s="57">
        <v>379670</v>
      </c>
      <c r="AQ8" s="57">
        <v>447913</v>
      </c>
      <c r="AR8" s="57">
        <v>508901</v>
      </c>
      <c r="AS8" s="57">
        <v>551034</v>
      </c>
      <c r="AT8" s="57">
        <v>46645</v>
      </c>
      <c r="AU8" s="57">
        <v>94986</v>
      </c>
      <c r="AV8" s="57">
        <v>136126</v>
      </c>
      <c r="AW8" s="57">
        <v>176094</v>
      </c>
      <c r="AX8" s="57">
        <v>217780.64730625995</v>
      </c>
      <c r="AY8" s="57">
        <v>261229</v>
      </c>
      <c r="AZ8" s="57">
        <v>302048</v>
      </c>
      <c r="BA8" s="57">
        <v>342085</v>
      </c>
      <c r="BB8" s="57">
        <v>390029.7381509198</v>
      </c>
      <c r="BC8" s="57">
        <v>444839.3685383998</v>
      </c>
      <c r="BD8" s="57">
        <v>496076.31537970144</v>
      </c>
      <c r="BE8" s="57">
        <v>538165.3181554601</v>
      </c>
      <c r="BF8" s="57">
        <v>51550.28114982</v>
      </c>
      <c r="BG8" s="57">
        <v>91509.42492915984</v>
      </c>
      <c r="BH8" s="57">
        <v>138103</v>
      </c>
      <c r="BI8" s="57">
        <v>173969.6940152501</v>
      </c>
      <c r="BJ8" s="57">
        <v>213086</v>
      </c>
      <c r="BK8" s="57">
        <v>280840.1306619204</v>
      </c>
      <c r="BL8" s="57">
        <v>309678.80984060996</v>
      </c>
      <c r="BM8" s="57">
        <v>357896.2176059597</v>
      </c>
      <c r="BN8" s="57">
        <v>418998.1784669801</v>
      </c>
      <c r="BO8" s="57">
        <v>460014.8793237722</v>
      </c>
      <c r="BP8" s="57">
        <v>516593.1215398991</v>
      </c>
      <c r="BQ8" s="57">
        <v>568131.170418807</v>
      </c>
      <c r="BR8" s="58">
        <v>105334.94760781001</v>
      </c>
      <c r="BS8" s="58">
        <v>150245.8696548987</v>
      </c>
      <c r="BT8" s="58">
        <v>198869</v>
      </c>
      <c r="BU8" s="58">
        <v>256110</v>
      </c>
      <c r="BV8" s="58">
        <v>312053</v>
      </c>
      <c r="BW8" s="58">
        <v>363976.54679527</v>
      </c>
      <c r="BX8" s="58">
        <v>428155.2909912016</v>
      </c>
      <c r="BY8" s="58">
        <v>488060.0495488819</v>
      </c>
      <c r="BZ8" s="58">
        <v>560957.1784766896</v>
      </c>
      <c r="CA8" s="58">
        <v>625562.8459484306</v>
      </c>
      <c r="CB8" s="58">
        <v>671095</v>
      </c>
      <c r="CC8" s="58">
        <v>122008.27101045495</v>
      </c>
      <c r="CD8" s="58">
        <v>179704.72728162236</v>
      </c>
      <c r="CE8" s="58">
        <v>239018.90515138395</v>
      </c>
      <c r="CF8" s="58">
        <v>310560.2509943619</v>
      </c>
      <c r="CG8" s="58">
        <v>375824</v>
      </c>
      <c r="CH8" s="58">
        <v>438798.79027178197</v>
      </c>
      <c r="CI8" s="58">
        <v>504181.5751590179</v>
      </c>
      <c r="CJ8" s="58">
        <f>575154</f>
        <v>575154</v>
      </c>
      <c r="CK8" s="58">
        <v>666958.154544524</v>
      </c>
      <c r="CL8" s="58">
        <v>759410.1218514731</v>
      </c>
      <c r="CM8" s="62">
        <v>832827</v>
      </c>
    </row>
    <row r="9" spans="1:91" ht="12.75">
      <c r="A9" s="61" t="s">
        <v>63</v>
      </c>
      <c r="B9" s="56">
        <v>6124</v>
      </c>
      <c r="C9" s="57">
        <v>1098</v>
      </c>
      <c r="D9" s="57">
        <v>3048</v>
      </c>
      <c r="E9" s="57">
        <v>6695</v>
      </c>
      <c r="F9" s="57">
        <v>10134</v>
      </c>
      <c r="G9" s="57">
        <v>14037</v>
      </c>
      <c r="H9" s="57">
        <v>18105</v>
      </c>
      <c r="I9" s="57">
        <v>23304</v>
      </c>
      <c r="J9" s="57">
        <v>27706</v>
      </c>
      <c r="K9" s="57">
        <v>31796</v>
      </c>
      <c r="L9" s="57">
        <v>37109</v>
      </c>
      <c r="M9" s="57">
        <v>8742</v>
      </c>
      <c r="N9" s="57">
        <v>13684</v>
      </c>
      <c r="O9" s="57">
        <v>18074</v>
      </c>
      <c r="P9" s="57">
        <v>22618</v>
      </c>
      <c r="Q9" s="57">
        <v>26835</v>
      </c>
      <c r="R9" s="57">
        <v>31192</v>
      </c>
      <c r="S9" s="57">
        <v>35670</v>
      </c>
      <c r="T9" s="57">
        <v>40393</v>
      </c>
      <c r="U9" s="57">
        <v>44868</v>
      </c>
      <c r="V9" s="57">
        <v>48917</v>
      </c>
      <c r="W9" s="57">
        <v>54046</v>
      </c>
      <c r="X9" s="57">
        <v>7636</v>
      </c>
      <c r="Y9" s="57">
        <v>11529</v>
      </c>
      <c r="Z9" s="57">
        <v>15548</v>
      </c>
      <c r="AA9" s="57">
        <v>18991</v>
      </c>
      <c r="AB9" s="57">
        <v>13705.344531979998</v>
      </c>
      <c r="AC9" s="57">
        <v>26114</v>
      </c>
      <c r="AD9" s="57">
        <v>29957</v>
      </c>
      <c r="AE9" s="57">
        <v>37054</v>
      </c>
      <c r="AF9" s="57">
        <v>46013</v>
      </c>
      <c r="AG9" s="57">
        <v>51215</v>
      </c>
      <c r="AH9" s="57">
        <v>57000</v>
      </c>
      <c r="AI9" s="57">
        <v>15784</v>
      </c>
      <c r="AJ9" s="57">
        <v>24889</v>
      </c>
      <c r="AK9" s="57">
        <v>33943</v>
      </c>
      <c r="AL9" s="57">
        <v>41295</v>
      </c>
      <c r="AM9" s="57">
        <v>45370</v>
      </c>
      <c r="AN9" s="57">
        <v>51125</v>
      </c>
      <c r="AO9" s="57">
        <v>53596</v>
      </c>
      <c r="AP9" s="57">
        <v>63718</v>
      </c>
      <c r="AQ9" s="57">
        <v>69850</v>
      </c>
      <c r="AR9" s="57">
        <v>75611</v>
      </c>
      <c r="AS9" s="57">
        <v>80314</v>
      </c>
      <c r="AT9" s="57">
        <v>5239</v>
      </c>
      <c r="AU9" s="57">
        <v>9722</v>
      </c>
      <c r="AV9" s="57">
        <v>14236</v>
      </c>
      <c r="AW9" s="57">
        <v>19884</v>
      </c>
      <c r="AX9" s="57">
        <v>24647</v>
      </c>
      <c r="AY9" s="57">
        <v>29180</v>
      </c>
      <c r="AZ9" s="57">
        <v>33780</v>
      </c>
      <c r="BA9" s="57">
        <v>38930</v>
      </c>
      <c r="BB9" s="57">
        <v>43161.00923413999</v>
      </c>
      <c r="BC9" s="57">
        <v>48826.37415404999</v>
      </c>
      <c r="BD9" s="57">
        <v>55047.31835429001</v>
      </c>
      <c r="BE9" s="57">
        <v>62608</v>
      </c>
      <c r="BF9" s="57">
        <v>5347</v>
      </c>
      <c r="BG9" s="57">
        <v>10785.1883434</v>
      </c>
      <c r="BH9" s="57">
        <v>16962</v>
      </c>
      <c r="BI9" s="57">
        <f>23012675432.6/1000000</f>
        <v>23012.675432599997</v>
      </c>
      <c r="BJ9" s="57">
        <f>29489586450.05/1000000</f>
        <v>29489.58645005</v>
      </c>
      <c r="BK9" s="57">
        <v>35272.30756027</v>
      </c>
      <c r="BL9" s="57">
        <v>40410.69480702</v>
      </c>
      <c r="BM9" s="57">
        <v>44962.83589263</v>
      </c>
      <c r="BN9" s="57">
        <v>49602</v>
      </c>
      <c r="BO9" s="57">
        <v>54284</v>
      </c>
      <c r="BP9" s="57">
        <v>59104.4784747</v>
      </c>
      <c r="BQ9" s="57">
        <v>64191.4806947099</v>
      </c>
      <c r="BR9" s="58">
        <v>9029</v>
      </c>
      <c r="BS9" s="58">
        <v>13503.35003316</v>
      </c>
      <c r="BT9" s="58">
        <v>17906</v>
      </c>
      <c r="BU9" s="58">
        <v>22381</v>
      </c>
      <c r="BV9" s="58">
        <v>26881</v>
      </c>
      <c r="BW9" s="58">
        <v>31564</v>
      </c>
      <c r="BX9" s="58">
        <v>35927</v>
      </c>
      <c r="BY9" s="58">
        <v>40115</v>
      </c>
      <c r="BZ9" s="58">
        <v>44301</v>
      </c>
      <c r="CA9" s="58">
        <v>48337</v>
      </c>
      <c r="CB9" s="58">
        <v>52675</v>
      </c>
      <c r="CC9" s="58">
        <v>8117</v>
      </c>
      <c r="CD9" s="58">
        <v>12042</v>
      </c>
      <c r="CE9" s="58">
        <v>15763</v>
      </c>
      <c r="CF9" s="58">
        <v>19638</v>
      </c>
      <c r="CG9" s="58">
        <v>23524</v>
      </c>
      <c r="CH9" s="58">
        <v>27201</v>
      </c>
      <c r="CI9" s="58">
        <v>33850.89242241</v>
      </c>
      <c r="CJ9" s="58">
        <f>45156</f>
        <v>45156</v>
      </c>
      <c r="CK9" s="58">
        <v>56747</v>
      </c>
      <c r="CL9" s="58">
        <v>67758</v>
      </c>
      <c r="CM9" s="62">
        <v>80205.6956619399</v>
      </c>
    </row>
    <row r="10" spans="1:91" ht="12.75">
      <c r="A10" s="61"/>
      <c r="B10" s="56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49"/>
      <c r="BA10" s="49"/>
      <c r="BB10" s="49"/>
      <c r="BC10" s="49"/>
      <c r="BD10" s="49"/>
      <c r="BE10" s="49"/>
      <c r="BF10" s="49"/>
      <c r="BG10" s="49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67"/>
    </row>
    <row r="11" spans="1:91" ht="12.75">
      <c r="A11" s="61" t="s">
        <v>64</v>
      </c>
      <c r="B11" s="56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68">
        <f aca="true" t="shared" si="1" ref="AI11:AS11">AI4/($AH$8+AI8-X8)</f>
        <v>1.9419523837288495</v>
      </c>
      <c r="AJ11" s="68">
        <f t="shared" si="1"/>
        <v>1.883499621927354</v>
      </c>
      <c r="AK11" s="68">
        <f t="shared" si="1"/>
        <v>1.883928406216896</v>
      </c>
      <c r="AL11" s="68">
        <f t="shared" si="1"/>
        <v>1.8939341724251844</v>
      </c>
      <c r="AM11" s="68">
        <f t="shared" si="1"/>
        <v>1.8797327366422902</v>
      </c>
      <c r="AN11" s="68">
        <f t="shared" si="1"/>
        <v>1.9007309349107386</v>
      </c>
      <c r="AO11" s="68">
        <f t="shared" si="1"/>
        <v>1.9776732116553537</v>
      </c>
      <c r="AP11" s="68">
        <f t="shared" si="1"/>
        <v>1.9767158800235056</v>
      </c>
      <c r="AQ11" s="68">
        <f t="shared" si="1"/>
        <v>1.9556541123674032</v>
      </c>
      <c r="AR11" s="68">
        <f t="shared" si="1"/>
        <v>1.9648868265771626</v>
      </c>
      <c r="AS11" s="68">
        <f t="shared" si="1"/>
        <v>1.8422765201421327</v>
      </c>
      <c r="AT11" s="68"/>
      <c r="AU11" s="68">
        <f aca="true" t="shared" si="2" ref="AU11:BE11">AU4/($AS$8+AU8-AI8)</f>
        <v>1.7130944400676213</v>
      </c>
      <c r="AV11" s="68">
        <f t="shared" si="2"/>
        <v>1.708965730284217</v>
      </c>
      <c r="AW11" s="68">
        <f t="shared" si="2"/>
        <v>1.6765120043208892</v>
      </c>
      <c r="AX11" s="68">
        <f t="shared" si="2"/>
        <v>1.6428473335236125</v>
      </c>
      <c r="AY11" s="68">
        <f t="shared" si="2"/>
        <v>1.6286318458290734</v>
      </c>
      <c r="AZ11" s="68">
        <f t="shared" si="2"/>
        <v>1.9372069154677851</v>
      </c>
      <c r="BA11" s="68">
        <f t="shared" si="2"/>
        <v>1.8018731220273627</v>
      </c>
      <c r="BB11" s="68">
        <f t="shared" si="2"/>
        <v>1.6315737842141975</v>
      </c>
      <c r="BC11" s="68">
        <f t="shared" si="2"/>
        <v>2.1775881405123574</v>
      </c>
      <c r="BD11" s="68">
        <f t="shared" si="2"/>
        <v>2.460165519554175</v>
      </c>
      <c r="BE11" s="68">
        <f t="shared" si="2"/>
        <v>2.0648243191982587</v>
      </c>
      <c r="BF11" s="68">
        <f aca="true" t="shared" si="3" ref="BF11:BP11">BF4/($BE$8+BF8-AT8)</f>
        <v>2.077543718411734</v>
      </c>
      <c r="BG11" s="68">
        <f t="shared" si="3"/>
        <v>2.274987113030526</v>
      </c>
      <c r="BH11" s="68">
        <f t="shared" si="3"/>
        <v>2.2534727711279032</v>
      </c>
      <c r="BI11" s="68">
        <f t="shared" si="3"/>
        <v>2.544629604133099</v>
      </c>
      <c r="BJ11" s="68">
        <f t="shared" si="3"/>
        <v>2.592113918725879</v>
      </c>
      <c r="BK11" s="68">
        <f t="shared" si="3"/>
        <v>2.1196903340338538</v>
      </c>
      <c r="BL11" s="68">
        <f t="shared" si="3"/>
        <v>1.363394271956064</v>
      </c>
      <c r="BM11" s="68">
        <f t="shared" si="3"/>
        <v>1.4028720564322974</v>
      </c>
      <c r="BN11" s="68">
        <f t="shared" si="3"/>
        <v>1.1782121582369443</v>
      </c>
      <c r="BO11" s="68">
        <f t="shared" si="3"/>
        <v>1.513604920900896</v>
      </c>
      <c r="BP11" s="68">
        <f t="shared" si="3"/>
        <v>1.2891120678590062</v>
      </c>
      <c r="BQ11" s="68">
        <f>BQ4/($BE$8+BQ8-BE8)</f>
        <v>1.1961998312640447</v>
      </c>
      <c r="BR11" s="68">
        <f aca="true" t="shared" si="4" ref="BR11:CB11">BR4/($BQ$8+BR8-BG8)</f>
        <v>1.1027616090321295</v>
      </c>
      <c r="BS11" s="68">
        <f t="shared" si="4"/>
        <v>1.1065992828451314</v>
      </c>
      <c r="BT11" s="68">
        <f t="shared" si="4"/>
        <v>1.079405120511633</v>
      </c>
      <c r="BU11" s="68">
        <f t="shared" si="4"/>
        <v>1.0526491980083277</v>
      </c>
      <c r="BV11" s="68">
        <f t="shared" si="4"/>
        <v>1.065216019903554</v>
      </c>
      <c r="BW11" s="68">
        <f t="shared" si="4"/>
        <v>1.0334739568375932</v>
      </c>
      <c r="BX11" s="68">
        <f t="shared" si="4"/>
        <v>1.000703055937056</v>
      </c>
      <c r="BY11" s="68">
        <f t="shared" si="4"/>
        <v>0.9925630280814789</v>
      </c>
      <c r="BZ11" s="68">
        <f t="shared" si="4"/>
        <v>0.9475919059009175</v>
      </c>
      <c r="CA11" s="68">
        <f t="shared" si="4"/>
        <v>0.9265368333010254</v>
      </c>
      <c r="CB11" s="68">
        <f t="shared" si="4"/>
        <v>1.0276859330771748</v>
      </c>
      <c r="CC11" s="68">
        <f aca="true" t="shared" si="5" ref="CC11:CM11">CC4/($CB$8+CC8-BR8)</f>
        <v>1.0171859342251266</v>
      </c>
      <c r="CD11" s="68">
        <f t="shared" si="5"/>
        <v>0.9966925081780817</v>
      </c>
      <c r="CE11" s="68">
        <f t="shared" si="5"/>
        <v>1.0039227948926623</v>
      </c>
      <c r="CF11" s="68">
        <f t="shared" si="5"/>
        <v>0.9433384999447565</v>
      </c>
      <c r="CG11" s="68">
        <f t="shared" si="5"/>
        <v>0.9290328666691232</v>
      </c>
      <c r="CH11" s="68">
        <f t="shared" si="5"/>
        <v>0.8840487621484973</v>
      </c>
      <c r="CI11" s="68">
        <f t="shared" si="5"/>
        <v>2.5325676524990133</v>
      </c>
      <c r="CJ11" s="68">
        <f t="shared" si="5"/>
        <v>2.665705378359229</v>
      </c>
      <c r="CK11" s="68">
        <f t="shared" si="5"/>
        <v>2.6788723780887014</v>
      </c>
      <c r="CL11" s="68">
        <f t="shared" si="5"/>
        <v>2.568178481692989</v>
      </c>
      <c r="CM11" s="69">
        <f t="shared" si="5"/>
        <v>2.397541533959648</v>
      </c>
    </row>
    <row r="12" spans="1:91" ht="12.75">
      <c r="A12" s="61" t="s">
        <v>65</v>
      </c>
      <c r="B12" s="70" t="str">
        <f aca="true" t="shared" si="6" ref="B12:L12">IF(B5&lt;0," ",B5/B8)</f>
        <v> </v>
      </c>
      <c r="C12" s="68">
        <f t="shared" si="6"/>
        <v>3.1063271167428845</v>
      </c>
      <c r="D12" s="68">
        <f t="shared" si="6"/>
        <v>2.144875191361024</v>
      </c>
      <c r="E12" s="68">
        <f t="shared" si="6"/>
        <v>2.4222623677747337</v>
      </c>
      <c r="F12" s="68">
        <f t="shared" si="6"/>
        <v>3.6855480942573933</v>
      </c>
      <c r="G12" s="68">
        <f t="shared" si="6"/>
        <v>3.0617366912554536</v>
      </c>
      <c r="H12" s="68">
        <f t="shared" si="6"/>
        <v>2.611271282278215</v>
      </c>
      <c r="I12" s="68">
        <f t="shared" si="6"/>
        <v>2.2162679998802504</v>
      </c>
      <c r="J12" s="68">
        <f t="shared" si="6"/>
        <v>1.8873592868193225</v>
      </c>
      <c r="K12" s="68">
        <f t="shared" si="6"/>
        <v>1.7326610346911997</v>
      </c>
      <c r="L12" s="68">
        <f t="shared" si="6"/>
        <v>1.460702467890244</v>
      </c>
      <c r="M12" s="68"/>
      <c r="N12" s="68">
        <f aca="true" t="shared" si="7" ref="N12:W12">N5/(N8+$L$8-C8)</f>
        <v>1.5493701557531345</v>
      </c>
      <c r="O12" s="68">
        <f t="shared" si="7"/>
        <v>1.4287861082717552</v>
      </c>
      <c r="P12" s="68">
        <f t="shared" si="7"/>
        <v>1.335632292280495</v>
      </c>
      <c r="Q12" s="68">
        <f t="shared" si="7"/>
        <v>1.319542874104857</v>
      </c>
      <c r="R12" s="68">
        <f t="shared" si="7"/>
        <v>1.259387274155538</v>
      </c>
      <c r="S12" s="68">
        <f t="shared" si="7"/>
        <v>1.2782114183764497</v>
      </c>
      <c r="T12" s="68">
        <f t="shared" si="7"/>
        <v>1.207137062362374</v>
      </c>
      <c r="U12" s="68">
        <f t="shared" si="7"/>
        <v>1.0375865676450815</v>
      </c>
      <c r="V12" s="68">
        <f t="shared" si="7"/>
        <v>1.045814726298049</v>
      </c>
      <c r="W12" s="68">
        <f t="shared" si="7"/>
        <v>1.1041883371095065</v>
      </c>
      <c r="X12" s="68"/>
      <c r="Y12" s="68">
        <f aca="true" t="shared" si="8" ref="Y12:AH12">Y5/($W$8+Y8-N8)</f>
        <v>0.8271920910334098</v>
      </c>
      <c r="Z12" s="68">
        <f t="shared" si="8"/>
        <v>0.8722082339856166</v>
      </c>
      <c r="AA12" s="68">
        <f t="shared" si="8"/>
        <v>0.9357195782472423</v>
      </c>
      <c r="AB12" s="68">
        <f t="shared" si="8"/>
        <v>0.935580366547293</v>
      </c>
      <c r="AC12" s="68">
        <f t="shared" si="8"/>
        <v>0.964822700935762</v>
      </c>
      <c r="AD12" s="68">
        <f t="shared" si="8"/>
        <v>0.9373964324008188</v>
      </c>
      <c r="AE12" s="68">
        <f t="shared" si="8"/>
        <v>0.9952128349990778</v>
      </c>
      <c r="AF12" s="68">
        <f t="shared" si="8"/>
        <v>1.018863991662324</v>
      </c>
      <c r="AG12" s="68">
        <f t="shared" si="8"/>
        <v>1.0475625694679123</v>
      </c>
      <c r="AH12" s="68">
        <f t="shared" si="8"/>
        <v>1.2017471463410159</v>
      </c>
      <c r="AI12" s="68">
        <f aca="true" t="shared" si="9" ref="AI12:AS12">AI5/($AH$8+AI8-X8)</f>
        <v>1.1748552224964022</v>
      </c>
      <c r="AJ12" s="68">
        <f t="shared" si="9"/>
        <v>1.6425627794920539</v>
      </c>
      <c r="AK12" s="68">
        <f t="shared" si="9"/>
        <v>1.6257984788590012</v>
      </c>
      <c r="AL12" s="68">
        <f t="shared" si="9"/>
        <v>1.7009071292707365</v>
      </c>
      <c r="AM12" s="68">
        <f t="shared" si="9"/>
        <v>1.6729643393592544</v>
      </c>
      <c r="AN12" s="68">
        <f t="shared" si="9"/>
        <v>1.7001779942522917</v>
      </c>
      <c r="AO12" s="68">
        <f t="shared" si="9"/>
        <v>1.723243586596528</v>
      </c>
      <c r="AP12" s="68">
        <f t="shared" si="9"/>
        <v>1.7233926531146406</v>
      </c>
      <c r="AQ12" s="68">
        <f t="shared" si="9"/>
        <v>1.656553629477318</v>
      </c>
      <c r="AR12" s="68">
        <f t="shared" si="9"/>
        <v>1.6622426807592598</v>
      </c>
      <c r="AS12" s="68">
        <f t="shared" si="9"/>
        <v>1.565393423999245</v>
      </c>
      <c r="AT12" s="68"/>
      <c r="AU12" s="68">
        <f aca="true" t="shared" si="10" ref="AU12:BE12">AU5/($AS$8+AU8-AI8)</f>
        <v>1.3687774986547945</v>
      </c>
      <c r="AV12" s="68">
        <f t="shared" si="10"/>
        <v>1.441014652021155</v>
      </c>
      <c r="AW12" s="68">
        <f t="shared" si="10"/>
        <v>1.3937620670123612</v>
      </c>
      <c r="AX12" s="68">
        <f t="shared" si="10"/>
        <v>1.398408696502141</v>
      </c>
      <c r="AY12" s="68">
        <f t="shared" si="10"/>
        <v>1.4150532590148202</v>
      </c>
      <c r="AZ12" s="68">
        <f t="shared" si="10"/>
        <v>1.3891083151952717</v>
      </c>
      <c r="BA12" s="68">
        <f t="shared" si="10"/>
        <v>1.2985825731131126</v>
      </c>
      <c r="BB12" s="68">
        <f t="shared" si="10"/>
        <v>1.4456254449954788</v>
      </c>
      <c r="BC12" s="68">
        <f t="shared" si="10"/>
        <v>1.6967486215836523</v>
      </c>
      <c r="BD12" s="68">
        <f t="shared" si="10"/>
        <v>1.7797295078852995</v>
      </c>
      <c r="BE12" s="68">
        <f t="shared" si="10"/>
        <v>1.8169655838804473</v>
      </c>
      <c r="BF12" s="68">
        <f aca="true" t="shared" si="11" ref="BF12:BQ12">BF5/($BE$8+BF8-AT8)</f>
        <v>1.8168969543974482</v>
      </c>
      <c r="BG12" s="68">
        <f t="shared" si="11"/>
        <v>1.8950427012068995</v>
      </c>
      <c r="BH12" s="68">
        <f t="shared" si="11"/>
        <v>1.9888156957214056</v>
      </c>
      <c r="BI12" s="68">
        <f t="shared" si="11"/>
        <v>2.0109078969670287</v>
      </c>
      <c r="BJ12" s="68">
        <f t="shared" si="11"/>
        <v>2.005398742710895</v>
      </c>
      <c r="BK12" s="68">
        <f t="shared" si="11"/>
        <v>1.8786815767215799</v>
      </c>
      <c r="BL12" s="68">
        <f t="shared" si="11"/>
        <v>1.0134300460883876</v>
      </c>
      <c r="BM12" s="68">
        <f t="shared" si="11"/>
        <v>0.8816107605421721</v>
      </c>
      <c r="BN12" s="68">
        <f t="shared" si="11"/>
        <v>0.9424771735408363</v>
      </c>
      <c r="BO12" s="68">
        <f t="shared" si="11"/>
        <v>0.8730703182671566</v>
      </c>
      <c r="BP12" s="68">
        <f t="shared" si="11"/>
        <v>0.8432552891618738</v>
      </c>
      <c r="BQ12" s="68">
        <f t="shared" si="11"/>
        <v>0.8563360751653382</v>
      </c>
      <c r="BR12" s="68">
        <f aca="true" t="shared" si="12" ref="BR12:CA12">BR5/($BQ$8+BR8-BG8)</f>
        <v>0.7815435251898409</v>
      </c>
      <c r="BS12" s="68">
        <f t="shared" si="12"/>
        <v>0.8010182013706146</v>
      </c>
      <c r="BT12" s="68">
        <f t="shared" si="12"/>
        <v>0.677147396726412</v>
      </c>
      <c r="BU12" s="68">
        <f t="shared" si="12"/>
        <v>0.6129948957860791</v>
      </c>
      <c r="BV12" s="68">
        <f t="shared" si="12"/>
        <v>0.5820830277568629</v>
      </c>
      <c r="BW12" s="68">
        <f t="shared" si="12"/>
        <v>0.5249873989090472</v>
      </c>
      <c r="BX12" s="68">
        <f t="shared" si="12"/>
        <v>0.4813754391134304</v>
      </c>
      <c r="BY12" s="68">
        <f t="shared" si="12"/>
        <v>0.4718254775508665</v>
      </c>
      <c r="BZ12" s="68">
        <f t="shared" si="12"/>
        <v>0.3006225798891103</v>
      </c>
      <c r="CA12" s="68">
        <f t="shared" si="12"/>
        <v>0.4149927787186518</v>
      </c>
      <c r="CB12" s="68">
        <f>CB5/($BQ$8+CB8-BQ8)</f>
        <v>0.5928556227422297</v>
      </c>
      <c r="CC12" s="68">
        <f aca="true" t="shared" si="13" ref="CC12:CM12">CC5/($CB$8+CC8-BR8)</f>
        <v>0.6374096014883615</v>
      </c>
      <c r="CD12" s="68">
        <f t="shared" si="13"/>
        <v>0.6133925960376981</v>
      </c>
      <c r="CE12" s="68">
        <f t="shared" si="13"/>
        <v>0.5245498281386712</v>
      </c>
      <c r="CF12" s="68">
        <f t="shared" si="13"/>
        <v>0.5289311867850339</v>
      </c>
      <c r="CG12" s="68">
        <f t="shared" si="13"/>
        <v>0.5030632365350988</v>
      </c>
      <c r="CH12" s="68">
        <f t="shared" si="13"/>
        <v>0.4712876155525412</v>
      </c>
      <c r="CI12" s="68">
        <f t="shared" si="13"/>
        <v>1.9445755864916217</v>
      </c>
      <c r="CJ12" s="68">
        <f t="shared" si="13"/>
        <v>2.2101005457713536</v>
      </c>
      <c r="CK12" s="68">
        <f t="shared" si="13"/>
        <v>2.089424763893041</v>
      </c>
      <c r="CL12" s="68">
        <f t="shared" si="13"/>
        <v>2.0822727159338634</v>
      </c>
      <c r="CM12" s="69">
        <f t="shared" si="13"/>
        <v>1.898665100749478</v>
      </c>
    </row>
    <row r="13" spans="1:91" ht="12.75">
      <c r="A13" s="61" t="s">
        <v>66</v>
      </c>
      <c r="B13" s="70">
        <f aca="true" t="shared" si="14" ref="B13:L13">B8/B9</f>
        <v>51.84552580013063</v>
      </c>
      <c r="C13" s="68">
        <f t="shared" si="14"/>
        <v>73.88615664845173</v>
      </c>
      <c r="D13" s="68">
        <f t="shared" si="14"/>
        <v>35.78969816272966</v>
      </c>
      <c r="E13" s="68">
        <f t="shared" si="14"/>
        <v>20.008513816280807</v>
      </c>
      <c r="F13" s="68">
        <f t="shared" si="14"/>
        <v>16.913656996250246</v>
      </c>
      <c r="G13" s="68">
        <f t="shared" si="14"/>
        <v>13.993802094464629</v>
      </c>
      <c r="H13" s="68">
        <f t="shared" si="14"/>
        <v>12.356752278376138</v>
      </c>
      <c r="I13" s="68">
        <f t="shared" si="14"/>
        <v>11.466872639890148</v>
      </c>
      <c r="J13" s="68">
        <f t="shared" si="14"/>
        <v>10.801956254962825</v>
      </c>
      <c r="K13" s="68">
        <f t="shared" si="14"/>
        <v>10.6659642722355</v>
      </c>
      <c r="L13" s="68">
        <f t="shared" si="14"/>
        <v>10.310005659004554</v>
      </c>
      <c r="M13" s="68"/>
      <c r="N13" s="68">
        <f aca="true" t="shared" si="15" ref="N13:W13">(N8+$L$8-C8)/(N9+$L$9-C9)</f>
        <v>8.188469664956234</v>
      </c>
      <c r="O13" s="68">
        <f t="shared" si="15"/>
        <v>7.862529970269493</v>
      </c>
      <c r="P13" s="68">
        <f t="shared" si="15"/>
        <v>7.999886860763313</v>
      </c>
      <c r="Q13" s="68">
        <f t="shared" si="15"/>
        <v>8.013677755064114</v>
      </c>
      <c r="R13" s="68">
        <f t="shared" si="15"/>
        <v>8.21078431372549</v>
      </c>
      <c r="S13" s="68">
        <f t="shared" si="15"/>
        <v>8.529392398580677</v>
      </c>
      <c r="T13" s="68">
        <f t="shared" si="15"/>
        <v>8.756134912727408</v>
      </c>
      <c r="U13" s="68">
        <f t="shared" si="15"/>
        <v>9.264358497171601</v>
      </c>
      <c r="V13" s="68">
        <f t="shared" si="15"/>
        <v>9.683108980269223</v>
      </c>
      <c r="W13" s="68">
        <f t="shared" si="15"/>
        <v>9.783406727602413</v>
      </c>
      <c r="X13" s="68"/>
      <c r="Y13" s="68">
        <f aca="true" t="shared" si="16" ref="Y13:AH13">($W$8+Y8-N8)/($W$9-N9+Y9)</f>
        <v>10.752326993120194</v>
      </c>
      <c r="Z13" s="68">
        <f t="shared" si="16"/>
        <v>11.046758540372672</v>
      </c>
      <c r="AA13" s="68">
        <f t="shared" si="16"/>
        <v>11.40312183898927</v>
      </c>
      <c r="AB13" s="68">
        <f t="shared" si="16"/>
        <v>13.922064801140102</v>
      </c>
      <c r="AC13" s="68">
        <f t="shared" si="16"/>
        <v>11.782449763110602</v>
      </c>
      <c r="AD13" s="68">
        <f t="shared" si="16"/>
        <v>11.886371630149174</v>
      </c>
      <c r="AE13" s="68">
        <f t="shared" si="16"/>
        <v>11.547202555860137</v>
      </c>
      <c r="AF13" s="68">
        <f t="shared" si="16"/>
        <v>10.778750158540342</v>
      </c>
      <c r="AG13" s="68">
        <f t="shared" si="16"/>
        <v>10.46886979980122</v>
      </c>
      <c r="AH13" s="68">
        <f t="shared" si="16"/>
        <v>9.996892340192971</v>
      </c>
      <c r="AI13" s="68">
        <f aca="true" t="shared" si="17" ref="AI13:AS13">($AH$8+AI8-X8)/($AH$9-X9+AI9)</f>
        <v>8.34051487982746</v>
      </c>
      <c r="AJ13" s="68">
        <f t="shared" si="17"/>
        <v>7.945734272185892</v>
      </c>
      <c r="AK13" s="68">
        <f t="shared" si="17"/>
        <v>7.293810775130969</v>
      </c>
      <c r="AL13" s="68">
        <f t="shared" si="17"/>
        <v>6.839577617661144</v>
      </c>
      <c r="AM13" s="68">
        <f t="shared" si="17"/>
        <v>6.346134887919897</v>
      </c>
      <c r="AN13" s="68">
        <f t="shared" si="17"/>
        <v>6.708842269829649</v>
      </c>
      <c r="AO13" s="68">
        <f t="shared" si="17"/>
        <v>6.667218881570944</v>
      </c>
      <c r="AP13" s="68">
        <f t="shared" si="17"/>
        <v>6.377030304443959</v>
      </c>
      <c r="AQ13" s="68">
        <f t="shared" si="17"/>
        <v>6.582738886784509</v>
      </c>
      <c r="AR13" s="68">
        <f t="shared" si="17"/>
        <v>6.584646215919694</v>
      </c>
      <c r="AS13" s="68">
        <f t="shared" si="17"/>
        <v>6.860995592300221</v>
      </c>
      <c r="AT13" s="68"/>
      <c r="AU13" s="68">
        <f aca="true" t="shared" si="18" ref="AU13:BE13">($AS$8+AU8-AI8)/($AS$9-AI9+AU9)</f>
        <v>7.678931207240209</v>
      </c>
      <c r="AV13" s="68">
        <f t="shared" si="18"/>
        <v>8.085829947890499</v>
      </c>
      <c r="AW13" s="68">
        <f t="shared" si="18"/>
        <v>8.606942872236058</v>
      </c>
      <c r="AX13" s="68">
        <f t="shared" si="18"/>
        <v>9.022691032988721</v>
      </c>
      <c r="AY13" s="68">
        <f t="shared" si="18"/>
        <v>8.709640696151206</v>
      </c>
      <c r="AZ13" s="68">
        <f t="shared" si="18"/>
        <v>8.974415982467564</v>
      </c>
      <c r="BA13" s="68">
        <f t="shared" si="18"/>
        <v>8.714553375578845</v>
      </c>
      <c r="BB13" s="68">
        <f t="shared" si="18"/>
        <v>9.394609023207071</v>
      </c>
      <c r="BC13" s="68">
        <f t="shared" si="18"/>
        <v>9.24197859022905</v>
      </c>
      <c r="BD13" s="68">
        <f t="shared" si="18"/>
        <v>9.007639293039157</v>
      </c>
      <c r="BE13" s="68">
        <f t="shared" si="18"/>
        <v>8.595791562667072</v>
      </c>
      <c r="BF13" s="68">
        <f aca="true" t="shared" si="19" ref="BF13:BQ13">($BE$8+BF8-AT8)/($BE$9-AT9+BF9)</f>
        <v>8.659203381996301</v>
      </c>
      <c r="BG13" s="68">
        <f t="shared" si="19"/>
        <v>8.397656098404584</v>
      </c>
      <c r="BH13" s="68">
        <f t="shared" si="19"/>
        <v>8.267400100337651</v>
      </c>
      <c r="BI13" s="68">
        <f t="shared" si="19"/>
        <v>8.154367537499132</v>
      </c>
      <c r="BJ13" s="68">
        <f t="shared" si="19"/>
        <v>7.909059044938884</v>
      </c>
      <c r="BK13" s="68">
        <f t="shared" si="19"/>
        <v>8.11898037469555</v>
      </c>
      <c r="BL13" s="68">
        <f t="shared" si="19"/>
        <v>7.882819419362201</v>
      </c>
      <c r="BM13" s="68">
        <f t="shared" si="19"/>
        <v>8.070655442307928</v>
      </c>
      <c r="BN13" s="68">
        <f t="shared" si="19"/>
        <v>8.21349815806329</v>
      </c>
      <c r="BO13" s="68">
        <f t="shared" si="19"/>
        <v>8.129519446323535</v>
      </c>
      <c r="BP13" s="68">
        <f t="shared" si="19"/>
        <v>8.380421247118754</v>
      </c>
      <c r="BQ13" s="68">
        <f t="shared" si="19"/>
        <v>8.850569643669665</v>
      </c>
      <c r="BR13" s="68">
        <f aca="true" t="shared" si="20" ref="BR13:CB13">($BQ$8+BR8-BG8)/($BQ$9-BG9+BR9)</f>
        <v>9.320957285230804</v>
      </c>
      <c r="BS13" s="68">
        <f t="shared" si="20"/>
        <v>9.55453637051404</v>
      </c>
      <c r="BT13" s="68">
        <f t="shared" si="20"/>
        <v>10.036937140992109</v>
      </c>
      <c r="BU13" s="68">
        <f t="shared" si="20"/>
        <v>10.706450303647323</v>
      </c>
      <c r="BV13" s="68">
        <f t="shared" si="20"/>
        <v>10.740899285614779</v>
      </c>
      <c r="BW13" s="68">
        <f t="shared" si="20"/>
        <v>11.246387485111063</v>
      </c>
      <c r="BX13" s="68">
        <f t="shared" si="20"/>
        <v>11.574341050582287</v>
      </c>
      <c r="BY13" s="68">
        <f t="shared" si="20"/>
        <v>11.647913176558633</v>
      </c>
      <c r="BZ13" s="68">
        <f t="shared" si="20"/>
        <v>12.342597707908425</v>
      </c>
      <c r="CA13" s="68">
        <f t="shared" si="20"/>
        <v>12.674095288460643</v>
      </c>
      <c r="CB13" s="68">
        <f t="shared" si="20"/>
        <v>12.740294257237776</v>
      </c>
      <c r="CC13" s="68">
        <f aca="true" t="shared" si="21" ref="CC13:CM13">($CB$8+CC8-BR8)/($CB$9-BR9+CC9)</f>
        <v>13.28687138308531</v>
      </c>
      <c r="CD13" s="68">
        <f t="shared" si="21"/>
        <v>13.679045685677954</v>
      </c>
      <c r="CE13" s="68">
        <f t="shared" si="21"/>
        <v>14.075138628025488</v>
      </c>
      <c r="CF13" s="68">
        <f t="shared" si="21"/>
        <v>14.530666726635463</v>
      </c>
      <c r="CG13" s="68">
        <f t="shared" si="21"/>
        <v>14.90056368871406</v>
      </c>
      <c r="CH13" s="68">
        <f t="shared" si="21"/>
        <v>15.439585268184135</v>
      </c>
      <c r="CI13" s="68">
        <f t="shared" si="21"/>
        <v>14.765565971893094</v>
      </c>
      <c r="CJ13" s="68">
        <f t="shared" si="21"/>
        <v>13.13654706582435</v>
      </c>
      <c r="CK13" s="68">
        <f t="shared" si="21"/>
        <v>11.933108767798933</v>
      </c>
      <c r="CL13" s="68">
        <f t="shared" si="21"/>
        <v>11.164867342197105</v>
      </c>
      <c r="CM13" s="69">
        <f t="shared" si="21"/>
        <v>10.38363913094519</v>
      </c>
    </row>
    <row r="14" spans="1:91" ht="12.75">
      <c r="A14" s="61" t="s">
        <v>67</v>
      </c>
      <c r="B14" s="71">
        <f aca="true" t="shared" si="22" ref="B14:L14">B9/B7</f>
        <v>0.0026658552437120162</v>
      </c>
      <c r="C14" s="72">
        <f t="shared" si="22"/>
        <v>0.0018626775735655855</v>
      </c>
      <c r="D14" s="72">
        <f t="shared" si="22"/>
        <v>0.003781830093094066</v>
      </c>
      <c r="E14" s="72">
        <f t="shared" si="22"/>
        <v>0.006485995287844499</v>
      </c>
      <c r="F14" s="72">
        <f t="shared" si="22"/>
        <v>0.00796631727230278</v>
      </c>
      <c r="G14" s="72">
        <f t="shared" si="22"/>
        <v>0.009391025104952416</v>
      </c>
      <c r="H14" s="72">
        <f t="shared" si="22"/>
        <v>0.01041771558284256</v>
      </c>
      <c r="I14" s="72">
        <f t="shared" si="22"/>
        <v>0.011501150904733515</v>
      </c>
      <c r="J14" s="72">
        <f t="shared" si="22"/>
        <v>0.012043081422288524</v>
      </c>
      <c r="K14" s="72">
        <f t="shared" si="22"/>
        <v>0.012378342183533956</v>
      </c>
      <c r="L14" s="72">
        <f t="shared" si="22"/>
        <v>0.01292088902011688</v>
      </c>
      <c r="M14" s="72"/>
      <c r="N14" s="72">
        <f aca="true" t="shared" si="23" ref="N14:V14">($L$9-C9+N9)/($L$7-C7+N7)</f>
        <v>0.01628404592759588</v>
      </c>
      <c r="O14" s="72">
        <f t="shared" si="23"/>
        <v>0.016849609438754652</v>
      </c>
      <c r="P14" s="72">
        <f t="shared" si="23"/>
        <v>0.01685787752608295</v>
      </c>
      <c r="Q14" s="72">
        <f t="shared" si="23"/>
        <v>0.01691002521576702</v>
      </c>
      <c r="R14" s="72">
        <f t="shared" si="23"/>
        <v>0.016744959370391502</v>
      </c>
      <c r="S14" s="72">
        <f t="shared" si="23"/>
        <v>0.016603238654929346</v>
      </c>
      <c r="T14" s="72">
        <f t="shared" si="23"/>
        <v>0.016384229808487888</v>
      </c>
      <c r="U14" s="72">
        <f t="shared" si="23"/>
        <v>0.016161915165058743</v>
      </c>
      <c r="V14" s="72">
        <f t="shared" si="23"/>
        <v>0.01583870977163402</v>
      </c>
      <c r="W14" s="72">
        <f>W9/W7</f>
        <v>0.015667700724478238</v>
      </c>
      <c r="X14" s="72"/>
      <c r="Y14" s="72">
        <f aca="true" t="shared" si="24" ref="Y14:AH14">($W$9-N9+Y9)/($W$7-N7+Y7)</f>
        <v>0.014589196499110158</v>
      </c>
      <c r="Z14" s="72">
        <f t="shared" si="24"/>
        <v>0.014292951122656935</v>
      </c>
      <c r="AA14" s="72">
        <f t="shared" si="24"/>
        <v>0.013838413419959165</v>
      </c>
      <c r="AB14" s="72">
        <f t="shared" si="24"/>
        <v>0.011152775749753182</v>
      </c>
      <c r="AC14" s="72">
        <f t="shared" si="24"/>
        <v>0.013185594076068664</v>
      </c>
      <c r="AD14" s="72">
        <f t="shared" si="24"/>
        <v>0.012870619820482907</v>
      </c>
      <c r="AE14" s="72">
        <f t="shared" si="24"/>
        <v>0.013279524202978446</v>
      </c>
      <c r="AF14" s="72">
        <f t="shared" si="24"/>
        <v>0.01416463166593736</v>
      </c>
      <c r="AG14" s="72">
        <f t="shared" si="24"/>
        <v>0.014334116387611359</v>
      </c>
      <c r="AH14" s="72">
        <f t="shared" si="24"/>
        <v>0.014215431624147979</v>
      </c>
      <c r="AI14" s="72">
        <f aca="true" t="shared" si="25" ref="AI14:AS14">($AH$9-X9+AI9)/($AH$7-X7+AI7)</f>
        <v>0.01595784159096359</v>
      </c>
      <c r="AJ14" s="72">
        <f t="shared" si="25"/>
        <v>0.016847263133849544</v>
      </c>
      <c r="AK14" s="72">
        <f t="shared" si="25"/>
        <v>0.017745599258495445</v>
      </c>
      <c r="AL14" s="72">
        <f t="shared" si="25"/>
        <v>0.018435905101490003</v>
      </c>
      <c r="AM14" s="72">
        <f t="shared" si="25"/>
        <v>0.0203960329585945</v>
      </c>
      <c r="AN14" s="72">
        <f t="shared" si="25"/>
        <v>0.018596590205628025</v>
      </c>
      <c r="AO14" s="72">
        <f t="shared" si="25"/>
        <v>0.018142458311088072</v>
      </c>
      <c r="AP14" s="72">
        <f t="shared" si="25"/>
        <v>0.018703773751941603</v>
      </c>
      <c r="AQ14" s="72">
        <f t="shared" si="25"/>
        <v>0.017992161411969684</v>
      </c>
      <c r="AR14" s="72">
        <f t="shared" si="25"/>
        <v>0.01799450853123107</v>
      </c>
      <c r="AS14" s="72">
        <f t="shared" si="25"/>
        <v>0.017503834698452566</v>
      </c>
      <c r="AT14" s="72"/>
      <c r="AU14" s="72">
        <f aca="true" t="shared" si="26" ref="AU14:BE14">($AS$9-AI9+AU9)/($AS$7-AI7+AU7)</f>
        <v>0.01618889103523698</v>
      </c>
      <c r="AV14" s="72">
        <f t="shared" si="26"/>
        <v>0.015254295929968765</v>
      </c>
      <c r="AW14" s="72">
        <f t="shared" si="26"/>
        <v>0.014597094417016218</v>
      </c>
      <c r="AX14" s="72">
        <f t="shared" si="26"/>
        <v>0.014072014250163396</v>
      </c>
      <c r="AY14" s="72">
        <f t="shared" si="26"/>
        <v>0.014160791364841116</v>
      </c>
      <c r="AZ14" s="72">
        <f t="shared" si="26"/>
        <v>0.013995568110846126</v>
      </c>
      <c r="BA14" s="72">
        <f t="shared" si="26"/>
        <v>0.014632876360575758</v>
      </c>
      <c r="BB14" s="72">
        <f t="shared" si="26"/>
        <v>0.013398091345560647</v>
      </c>
      <c r="BC14" s="72">
        <f t="shared" si="26"/>
        <v>0.013375994479986568</v>
      </c>
      <c r="BD14" s="72">
        <f t="shared" si="26"/>
        <v>0.013421892645386617</v>
      </c>
      <c r="BE14" s="72">
        <f t="shared" si="26"/>
        <v>0.014041263480469662</v>
      </c>
      <c r="BF14" s="72">
        <f aca="true" t="shared" si="27" ref="BF14:BQ14">($BE$9-AT9+BF9)/($BE$7-AT7+BF7)</f>
        <v>0.01513450534478239</v>
      </c>
      <c r="BG14" s="72">
        <f t="shared" si="27"/>
        <v>0.014114679003466057</v>
      </c>
      <c r="BH14" s="72">
        <f t="shared" si="27"/>
        <v>0.014244636079478592</v>
      </c>
      <c r="BI14" s="72">
        <f t="shared" si="27"/>
        <v>0.014276757889011484</v>
      </c>
      <c r="BJ14" s="72">
        <f t="shared" si="27"/>
        <v>0.014464426601457582</v>
      </c>
      <c r="BK14" s="72">
        <f t="shared" si="27"/>
        <v>0.014554129421261063</v>
      </c>
      <c r="BL14" s="72">
        <f t="shared" si="27"/>
        <v>0.014535413831594271</v>
      </c>
      <c r="BM14" s="72">
        <f t="shared" si="27"/>
        <v>0.014187117595608529</v>
      </c>
      <c r="BN14" s="72">
        <f t="shared" si="27"/>
        <v>0.013988492526914177</v>
      </c>
      <c r="BO14" s="72">
        <f t="shared" si="27"/>
        <v>0.013675341383053494</v>
      </c>
      <c r="BP14" s="72">
        <f t="shared" si="27"/>
        <v>0.013209622120099358</v>
      </c>
      <c r="BQ14" s="72">
        <f t="shared" si="27"/>
        <v>0.01269262888334035</v>
      </c>
      <c r="BR14" s="72">
        <f aca="true" t="shared" si="28" ref="BR14:CB14">($BQ$9-BG9+BR9)/($BQ$7-BG7+BR7)</f>
        <v>0.012176724213255857</v>
      </c>
      <c r="BS14" s="72">
        <f t="shared" si="28"/>
        <v>0.011802394616491763</v>
      </c>
      <c r="BT14" s="72">
        <f t="shared" si="28"/>
        <v>0.011425304834236987</v>
      </c>
      <c r="BU14" s="72">
        <f t="shared" si="28"/>
        <v>0.010970339198888493</v>
      </c>
      <c r="BV14" s="72">
        <f t="shared" si="28"/>
        <v>0.010689351137847995</v>
      </c>
      <c r="BW14" s="72">
        <f t="shared" si="28"/>
        <v>0.010554111516695866</v>
      </c>
      <c r="BX14" s="72">
        <f t="shared" si="28"/>
        <v>0.010458132062637687</v>
      </c>
      <c r="BY14" s="72">
        <f t="shared" si="28"/>
        <v>0.01042619180046186</v>
      </c>
      <c r="BZ14" s="72">
        <f t="shared" si="28"/>
        <v>0.010213420954605142</v>
      </c>
      <c r="CA14" s="72">
        <f t="shared" si="28"/>
        <v>0.010080610412142244</v>
      </c>
      <c r="CB14" s="72">
        <f t="shared" si="28"/>
        <v>0.00992784917683761</v>
      </c>
      <c r="CC14" s="72">
        <f aca="true" t="shared" si="29" ref="CC14:CM14">($CB$9-BR9+CC9)/($CB$7-BR7+CC7)</f>
        <v>0.009728015790477634</v>
      </c>
      <c r="CD14" s="72">
        <f t="shared" si="29"/>
        <v>0.009644232075937861</v>
      </c>
      <c r="CE14" s="72">
        <f t="shared" si="29"/>
        <v>0.009428277733460331</v>
      </c>
      <c r="CF14" s="72">
        <f t="shared" si="29"/>
        <v>0.009274311108349427</v>
      </c>
      <c r="CG14" s="72">
        <f t="shared" si="29"/>
        <v>0.009107088141857152</v>
      </c>
      <c r="CH14" s="72">
        <f t="shared" si="29"/>
        <v>0.008859072004279931</v>
      </c>
      <c r="CI14" s="72">
        <f t="shared" si="29"/>
        <v>0.009242759646261395</v>
      </c>
      <c r="CJ14" s="72">
        <f t="shared" si="29"/>
        <v>0.010353881968448183</v>
      </c>
      <c r="CK14" s="72">
        <f t="shared" si="29"/>
        <v>0.011465828136272206</v>
      </c>
      <c r="CL14" s="72">
        <f t="shared" si="29"/>
        <v>0.01243237899360031</v>
      </c>
      <c r="CM14" s="73">
        <f t="shared" si="29"/>
        <v>0.013597720259591172</v>
      </c>
    </row>
    <row r="15" spans="1:91" ht="12.75">
      <c r="A15" s="61" t="s">
        <v>68</v>
      </c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4">
        <f>+L3/(L7-$B$7+L7)*365</f>
        <v>15.568687255808449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4">
        <f>+W3/(W7-$L$7+W7)*365</f>
        <v>12.205193768689389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4">
        <f>+AH3/(AH7-$W$7+AH7)*365</f>
        <v>15.976837317450986</v>
      </c>
      <c r="AI15" s="74">
        <f>+AI3/($AH$7-X7+AI7)*365</f>
        <v>37.2657830377129</v>
      </c>
      <c r="AJ15" s="74">
        <f aca="true" t="shared" si="30" ref="AJ15:AR15">+AJ3/($AH$7-Y7+AJ7)*365</f>
        <v>11.772249960460467</v>
      </c>
      <c r="AK15" s="74">
        <f t="shared" si="30"/>
        <v>12.194847833163358</v>
      </c>
      <c r="AL15" s="74">
        <f t="shared" si="30"/>
        <v>8.88392265586388</v>
      </c>
      <c r="AM15" s="74">
        <f t="shared" si="30"/>
        <v>9.768593322708753</v>
      </c>
      <c r="AN15" s="74">
        <f t="shared" si="30"/>
        <v>9.132775903502992</v>
      </c>
      <c r="AO15" s="74">
        <f t="shared" si="30"/>
        <v>11.233145629455942</v>
      </c>
      <c r="AP15" s="74">
        <f t="shared" si="30"/>
        <v>11.028478409195575</v>
      </c>
      <c r="AQ15" s="74">
        <f t="shared" si="30"/>
        <v>12.930042304515503</v>
      </c>
      <c r="AR15" s="74">
        <f t="shared" si="30"/>
        <v>13.088732066112005</v>
      </c>
      <c r="AS15" s="74">
        <f>+AS3/(AS7-$AH$7+AS7)*365</f>
        <v>10.777767778432574</v>
      </c>
      <c r="AT15" s="72"/>
      <c r="AU15" s="68">
        <f aca="true" t="shared" si="31" ref="AU15:BD15">+AU3/($AS$7-AI7+AU7)*365</f>
        <v>15.623169087105225</v>
      </c>
      <c r="AV15" s="68">
        <f t="shared" si="31"/>
        <v>12.063272667391924</v>
      </c>
      <c r="AW15" s="68">
        <f t="shared" si="31"/>
        <v>12.966140381064468</v>
      </c>
      <c r="AX15" s="68">
        <f t="shared" si="31"/>
        <v>11.328047726288647</v>
      </c>
      <c r="AY15" s="68">
        <f t="shared" si="31"/>
        <v>9.614757530345972</v>
      </c>
      <c r="AZ15" s="68">
        <f t="shared" si="31"/>
        <v>25.127442373216635</v>
      </c>
      <c r="BA15" s="68">
        <f t="shared" si="31"/>
        <v>23.425370948587002</v>
      </c>
      <c r="BB15" s="68">
        <f t="shared" si="31"/>
        <v>8.542929323613441</v>
      </c>
      <c r="BC15" s="68">
        <f t="shared" si="31"/>
        <v>21.69621907318188</v>
      </c>
      <c r="BD15" s="68">
        <f t="shared" si="31"/>
        <v>30.026513145354013</v>
      </c>
      <c r="BE15" s="68">
        <f>+BE3/($BE$7-AS7+BE7)*365</f>
        <v>11.24579346315747</v>
      </c>
      <c r="BF15" s="68">
        <f aca="true" t="shared" si="32" ref="BF15:BP15">+BF3/($BE$7-AT7+BF7)*365</f>
        <v>12.467844387624387</v>
      </c>
      <c r="BG15" s="68">
        <f t="shared" si="32"/>
        <v>16.43773660243643</v>
      </c>
      <c r="BH15" s="68">
        <f t="shared" si="32"/>
        <v>11.376186092645765</v>
      </c>
      <c r="BI15" s="68">
        <f t="shared" si="32"/>
        <v>22.679193574302516</v>
      </c>
      <c r="BJ15" s="68">
        <f t="shared" si="32"/>
        <v>24.498879755304305</v>
      </c>
      <c r="BK15" s="68">
        <f t="shared" si="32"/>
        <v>10.394734760167355</v>
      </c>
      <c r="BL15" s="68">
        <f t="shared" si="32"/>
        <v>14.636104283591397</v>
      </c>
      <c r="BM15" s="68">
        <f t="shared" si="32"/>
        <v>21.784686724473335</v>
      </c>
      <c r="BN15" s="68">
        <f t="shared" si="32"/>
        <v>9.885894769796176</v>
      </c>
      <c r="BO15" s="68">
        <f t="shared" si="32"/>
        <v>25.991928955626175</v>
      </c>
      <c r="BP15" s="68">
        <f t="shared" si="32"/>
        <v>18.015423749911413</v>
      </c>
      <c r="BQ15" s="68">
        <f>+BQ3/($BQ$7-BE7+BQ7)*365</f>
        <v>12.460746383030852</v>
      </c>
      <c r="BR15" s="68">
        <f aca="true" t="shared" si="33" ref="BR15:CB15">+BR3/($BQ$7-BG7+BR7)*365</f>
        <v>13.307112829918097</v>
      </c>
      <c r="BS15" s="68">
        <f t="shared" si="33"/>
        <v>12.577637601806353</v>
      </c>
      <c r="BT15" s="68">
        <f t="shared" si="33"/>
        <v>16.83705988808491</v>
      </c>
      <c r="BU15" s="68">
        <f t="shared" si="33"/>
        <v>18.848194434006242</v>
      </c>
      <c r="BV15" s="75">
        <f t="shared" si="33"/>
        <v>20.246574130837423</v>
      </c>
      <c r="BW15" s="75">
        <f t="shared" si="33"/>
        <v>22.029622873060752</v>
      </c>
      <c r="BX15" s="75">
        <f t="shared" si="33"/>
        <v>22.94482128993288</v>
      </c>
      <c r="BY15" s="75">
        <f t="shared" si="33"/>
        <v>23.082646205744254</v>
      </c>
      <c r="BZ15" s="75">
        <f t="shared" si="33"/>
        <v>29.768322423681635</v>
      </c>
      <c r="CA15" s="75">
        <f t="shared" si="33"/>
        <v>23.855015587152426</v>
      </c>
      <c r="CB15" s="75">
        <f t="shared" si="33"/>
        <v>20.074618632159492</v>
      </c>
      <c r="CC15" s="75">
        <f aca="true" t="shared" si="34" ref="CC15:CM15">+CC3/($CB$7-BR7+CC7)*365</f>
        <v>17.917101701574072</v>
      </c>
      <c r="CD15" s="75">
        <f t="shared" si="34"/>
        <v>18.456741801562526</v>
      </c>
      <c r="CE15" s="75">
        <f t="shared" si="34"/>
        <v>23.219424527965373</v>
      </c>
      <c r="CF15" s="75">
        <f t="shared" si="34"/>
        <v>20.38390927196784</v>
      </c>
      <c r="CG15" s="75">
        <f t="shared" si="34"/>
        <v>21.09860488889728</v>
      </c>
      <c r="CH15" s="75">
        <f t="shared" si="34"/>
        <v>20.607036318071856</v>
      </c>
      <c r="CI15" s="75">
        <f t="shared" si="34"/>
        <v>29.289778566526845</v>
      </c>
      <c r="CJ15" s="75">
        <f t="shared" si="34"/>
        <v>22.618594900158982</v>
      </c>
      <c r="CK15" s="75">
        <f t="shared" si="34"/>
        <v>29.43724114747056</v>
      </c>
      <c r="CL15" s="75">
        <f t="shared" si="34"/>
        <v>24.617997600947007</v>
      </c>
      <c r="CM15" s="76">
        <f t="shared" si="34"/>
        <v>25.709968331834425</v>
      </c>
    </row>
    <row r="16" spans="1:91" ht="13.5" thickBot="1">
      <c r="A16" s="77" t="s">
        <v>69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>
        <f>+L3/(L7-$B$7+L7)</f>
        <v>0.04265393768714643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>
        <f>+W3/(W7-$L$7+W7)</f>
        <v>0.03343888703750517</v>
      </c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>
        <f>+AH3/(AH7-$W$7+AH7)</f>
        <v>0.04377215703411229</v>
      </c>
      <c r="AI16" s="79">
        <f>+AI3/($AH$7-X7+AI7)</f>
        <v>0.10209803571976137</v>
      </c>
      <c r="AJ16" s="79">
        <f>+AJ3/($AH$7-Y7+AJ7)</f>
        <v>0.03225273961769991</v>
      </c>
      <c r="AK16" s="79">
        <f aca="true" t="shared" si="35" ref="AK16:AR16">+AK3/($AH$7-Z7+AK7)</f>
        <v>0.033410542008666735</v>
      </c>
      <c r="AL16" s="79">
        <f t="shared" si="35"/>
        <v>0.024339514125654466</v>
      </c>
      <c r="AM16" s="79">
        <f t="shared" si="35"/>
        <v>0.026763269377284255</v>
      </c>
      <c r="AN16" s="79">
        <f t="shared" si="35"/>
        <v>0.025021303845213675</v>
      </c>
      <c r="AO16" s="79">
        <f t="shared" si="35"/>
        <v>0.030775741450564224</v>
      </c>
      <c r="AP16" s="79">
        <f t="shared" si="35"/>
        <v>0.03021500934026185</v>
      </c>
      <c r="AQ16" s="79">
        <f t="shared" si="35"/>
        <v>0.035424773437028774</v>
      </c>
      <c r="AR16" s="79">
        <f t="shared" si="35"/>
        <v>0.03585953990715618</v>
      </c>
      <c r="AS16" s="79">
        <f>+AS3/(AS7-$AH$7+AS7)</f>
        <v>0.02952813089981527</v>
      </c>
      <c r="AT16" s="79"/>
      <c r="AU16" s="79">
        <f aca="true" t="shared" si="36" ref="AU16:BD16">+AU3/($AS$7-AI7+AU7)</f>
        <v>0.04280320297837048</v>
      </c>
      <c r="AV16" s="79">
        <f t="shared" si="36"/>
        <v>0.03305006210244363</v>
      </c>
      <c r="AW16" s="79">
        <f t="shared" si="36"/>
        <v>0.035523672276888955</v>
      </c>
      <c r="AX16" s="79">
        <f t="shared" si="36"/>
        <v>0.031035747195311363</v>
      </c>
      <c r="AY16" s="79">
        <f t="shared" si="36"/>
        <v>0.026341801453002665</v>
      </c>
      <c r="AZ16" s="79">
        <f t="shared" si="36"/>
        <v>0.0688423078718264</v>
      </c>
      <c r="BA16" s="79">
        <f t="shared" si="36"/>
        <v>0.06417909848927945</v>
      </c>
      <c r="BB16" s="79">
        <f t="shared" si="36"/>
        <v>0.02340528581811902</v>
      </c>
      <c r="BC16" s="79">
        <f t="shared" si="36"/>
        <v>0.05944169609090926</v>
      </c>
      <c r="BD16" s="79">
        <f t="shared" si="36"/>
        <v>0.08226441957631236</v>
      </c>
      <c r="BE16" s="79">
        <f aca="true" t="shared" si="37" ref="BE16:BP16">+BE3/($BE$7-AS7+BE7)</f>
        <v>0.030810393049746494</v>
      </c>
      <c r="BF16" s="79">
        <f t="shared" si="37"/>
        <v>0.03415847777431339</v>
      </c>
      <c r="BG16" s="79">
        <f t="shared" si="37"/>
        <v>0.0450348948011957</v>
      </c>
      <c r="BH16" s="79">
        <f t="shared" si="37"/>
        <v>0.031167633130536346</v>
      </c>
      <c r="BI16" s="79">
        <f t="shared" si="37"/>
        <v>0.062134776915897305</v>
      </c>
      <c r="BJ16" s="79">
        <f t="shared" si="37"/>
        <v>0.06712021850768303</v>
      </c>
      <c r="BK16" s="79">
        <f t="shared" si="37"/>
        <v>0.02847872537032152</v>
      </c>
      <c r="BL16" s="79">
        <f t="shared" si="37"/>
        <v>0.040098915845455885</v>
      </c>
      <c r="BM16" s="79">
        <f t="shared" si="37"/>
        <v>0.05968407321773516</v>
      </c>
      <c r="BN16" s="79">
        <f t="shared" si="37"/>
        <v>0.02708464320492103</v>
      </c>
      <c r="BO16" s="79">
        <f t="shared" si="37"/>
        <v>0.07121076426198952</v>
      </c>
      <c r="BP16" s="79">
        <f t="shared" si="37"/>
        <v>0.04935732534222305</v>
      </c>
      <c r="BQ16" s="79">
        <f>+BQ3/($BQ$7-BE7+BQ7)</f>
        <v>0.03413903118638589</v>
      </c>
      <c r="BR16" s="79">
        <f aca="true" t="shared" si="38" ref="BR16:CB16">+BR3/($BQ$7-BG7+BR7)</f>
        <v>0.03645784336963862</v>
      </c>
      <c r="BS16" s="79">
        <f t="shared" si="38"/>
        <v>0.034459281100839324</v>
      </c>
      <c r="BT16" s="79">
        <f t="shared" si="38"/>
        <v>0.04612893120023263</v>
      </c>
      <c r="BU16" s="79">
        <f t="shared" si="38"/>
        <v>0.051638888860291075</v>
      </c>
      <c r="BV16" s="79">
        <f t="shared" si="38"/>
        <v>0.05547006611188335</v>
      </c>
      <c r="BW16" s="79">
        <f t="shared" si="38"/>
        <v>0.060355131159070555</v>
      </c>
      <c r="BX16" s="79">
        <f t="shared" si="38"/>
        <v>0.06286252408200789</v>
      </c>
      <c r="BY16" s="79">
        <f t="shared" si="38"/>
        <v>0.06324012659108015</v>
      </c>
      <c r="BZ16" s="79">
        <f t="shared" si="38"/>
        <v>0.08155704773611407</v>
      </c>
      <c r="CA16" s="79">
        <f t="shared" si="38"/>
        <v>0.06535620708808884</v>
      </c>
      <c r="CB16" s="79">
        <f t="shared" si="38"/>
        <v>0.054998955156601345</v>
      </c>
      <c r="CC16" s="79">
        <f aca="true" t="shared" si="39" ref="CC16:CM16">+CC3/($CB$7-BR7+CC7)</f>
        <v>0.049087949867326224</v>
      </c>
      <c r="CD16" s="79">
        <f t="shared" si="39"/>
        <v>0.05056641589469185</v>
      </c>
      <c r="CE16" s="79">
        <f t="shared" si="39"/>
        <v>0.06361486172045308</v>
      </c>
      <c r="CF16" s="79">
        <f t="shared" si="39"/>
        <v>0.05584632677251463</v>
      </c>
      <c r="CG16" s="79">
        <f t="shared" si="39"/>
        <v>0.057804396955882964</v>
      </c>
      <c r="CH16" s="79">
        <f t="shared" si="39"/>
        <v>0.05645763374814207</v>
      </c>
      <c r="CI16" s="79">
        <f t="shared" si="39"/>
        <v>0.08024596867541602</v>
      </c>
      <c r="CJ16" s="79">
        <f t="shared" si="39"/>
        <v>0.0619687531511205</v>
      </c>
      <c r="CK16" s="79">
        <f t="shared" si="39"/>
        <v>0.08064997574649468</v>
      </c>
      <c r="CL16" s="79">
        <f t="shared" si="39"/>
        <v>0.06744656876971783</v>
      </c>
      <c r="CM16" s="80">
        <f t="shared" si="39"/>
        <v>0.07043826940228609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selection activeCell="A6" sqref="A6"/>
    </sheetView>
  </sheetViews>
  <sheetFormatPr defaultColWidth="11.421875" defaultRowHeight="15"/>
  <cols>
    <col min="1" max="1" width="30.7109375" style="0" bestFit="1" customWidth="1"/>
    <col min="2" max="2" width="18.00390625" style="0" bestFit="1" customWidth="1"/>
  </cols>
  <sheetData>
    <row r="1" spans="1:2" ht="15">
      <c r="A1" s="1" t="s">
        <v>0</v>
      </c>
      <c r="B1" s="2" t="s">
        <v>1</v>
      </c>
    </row>
    <row r="2" spans="1:2" ht="15">
      <c r="A2" s="3" t="s">
        <v>2</v>
      </c>
      <c r="B2" s="4">
        <v>0.7865071988941105</v>
      </c>
    </row>
    <row r="3" spans="1:2" ht="15">
      <c r="A3" s="3" t="s">
        <v>23</v>
      </c>
      <c r="B3" s="4">
        <v>0.1255807536893334</v>
      </c>
    </row>
    <row r="4" spans="1:2" ht="15">
      <c r="A4" s="3" t="s">
        <v>4</v>
      </c>
      <c r="B4" s="4">
        <v>0.03995525964795979</v>
      </c>
    </row>
    <row r="5" spans="1:2" ht="15">
      <c r="A5" s="3" t="s">
        <v>3</v>
      </c>
      <c r="B5" s="4">
        <v>0.03901812077634034</v>
      </c>
    </row>
    <row r="6" spans="1:2" ht="15">
      <c r="A6" s="6" t="s">
        <v>25</v>
      </c>
      <c r="B6" s="4">
        <v>0.006626653634857337</v>
      </c>
    </row>
    <row r="7" spans="1:2" ht="15">
      <c r="A7" s="3" t="s">
        <v>24</v>
      </c>
      <c r="B7" s="4">
        <v>0.0021053673915432326</v>
      </c>
    </row>
    <row r="8" spans="1:2" ht="15">
      <c r="A8" s="3" t="s">
        <v>5</v>
      </c>
      <c r="B8" s="4">
        <v>0.00020664596585523632</v>
      </c>
    </row>
    <row r="9" spans="1:2" ht="15">
      <c r="A9" s="6"/>
      <c r="B9" s="6"/>
    </row>
    <row r="10" spans="1:2" ht="15">
      <c r="A10" s="1" t="s">
        <v>6</v>
      </c>
      <c r="B10" s="2" t="s">
        <v>1</v>
      </c>
    </row>
    <row r="11" spans="1:2" ht="15">
      <c r="A11" s="3" t="s">
        <v>7</v>
      </c>
      <c r="B11" s="4">
        <v>0.7925967359701114</v>
      </c>
    </row>
    <row r="12" spans="1:2" ht="15">
      <c r="A12" s="3" t="s">
        <v>23</v>
      </c>
      <c r="B12" s="4">
        <v>0.1255807536893334</v>
      </c>
    </row>
    <row r="13" spans="1:2" ht="15">
      <c r="A13" s="3" t="s">
        <v>4</v>
      </c>
      <c r="B13" s="5">
        <v>0.03995525863660964</v>
      </c>
    </row>
    <row r="14" spans="1:2" ht="15">
      <c r="A14" s="3" t="s">
        <v>8</v>
      </c>
      <c r="B14" s="4">
        <v>0.03292858471168967</v>
      </c>
    </row>
    <row r="15" spans="1:2" ht="15">
      <c r="A15" s="3" t="s">
        <v>25</v>
      </c>
      <c r="B15" s="4">
        <v>0.006626653634857337</v>
      </c>
    </row>
    <row r="16" spans="1:2" ht="15">
      <c r="A16" s="3" t="s">
        <v>24</v>
      </c>
      <c r="B16" s="4">
        <v>0.0021053673915432326</v>
      </c>
    </row>
    <row r="17" spans="1:2" ht="15">
      <c r="A17" s="3" t="s">
        <v>5</v>
      </c>
      <c r="B17" s="5">
        <v>0.00020664596585523632</v>
      </c>
    </row>
    <row r="18" spans="1:2" ht="15">
      <c r="A18" s="6"/>
      <c r="B18" s="6"/>
    </row>
    <row r="19" spans="1:2" ht="15">
      <c r="A19" s="1" t="s">
        <v>9</v>
      </c>
      <c r="B19" s="2" t="s">
        <v>1</v>
      </c>
    </row>
    <row r="20" spans="1:2" ht="15">
      <c r="A20" s="3" t="s">
        <v>10</v>
      </c>
      <c r="B20" s="4">
        <v>0.293584217142752</v>
      </c>
    </row>
    <row r="21" spans="1:2" ht="15">
      <c r="A21" s="3" t="s">
        <v>26</v>
      </c>
      <c r="B21" s="4">
        <v>0.24661074239991168</v>
      </c>
    </row>
    <row r="22" spans="1:2" ht="15">
      <c r="A22" s="3" t="s">
        <v>14</v>
      </c>
      <c r="B22" s="4">
        <v>0.24631223935144678</v>
      </c>
    </row>
    <row r="23" spans="1:2" ht="15">
      <c r="A23" s="3" t="s">
        <v>27</v>
      </c>
      <c r="B23" s="5">
        <v>0.08080823209838399</v>
      </c>
    </row>
    <row r="24" spans="1:2" ht="15">
      <c r="A24" s="3" t="s">
        <v>28</v>
      </c>
      <c r="B24" s="5">
        <v>0.043974233098147956</v>
      </c>
    </row>
    <row r="25" spans="1:2" ht="15">
      <c r="A25" s="3" t="s">
        <v>11</v>
      </c>
      <c r="B25" s="5">
        <v>0.041509608454642584</v>
      </c>
    </row>
    <row r="26" spans="1:2" ht="15">
      <c r="A26" s="3" t="s">
        <v>12</v>
      </c>
      <c r="B26" s="5">
        <v>0.030210918459161743</v>
      </c>
    </row>
    <row r="27" spans="1:2" ht="15">
      <c r="A27" s="3" t="s">
        <v>13</v>
      </c>
      <c r="B27" s="5">
        <v>0.010363155360695746</v>
      </c>
    </row>
    <row r="28" spans="1:2" ht="15">
      <c r="A28" s="3" t="s">
        <v>29</v>
      </c>
      <c r="B28" s="5">
        <v>0.006626653634857337</v>
      </c>
    </row>
    <row r="29" spans="1:2" ht="15">
      <c r="A29" s="6"/>
      <c r="B29" s="6"/>
    </row>
    <row r="30" spans="1:2" ht="15">
      <c r="A30" s="1" t="s">
        <v>15</v>
      </c>
      <c r="B30" s="2" t="s">
        <v>1</v>
      </c>
    </row>
    <row r="31" spans="1:2" ht="15">
      <c r="A31" s="3" t="s">
        <v>10</v>
      </c>
      <c r="B31" s="4">
        <v>0.293584217142752</v>
      </c>
    </row>
    <row r="32" spans="1:2" ht="15">
      <c r="A32" s="3" t="s">
        <v>26</v>
      </c>
      <c r="B32" s="5">
        <v>0.24661074239991168</v>
      </c>
    </row>
    <row r="33" spans="1:2" ht="15">
      <c r="A33" s="3" t="s">
        <v>14</v>
      </c>
      <c r="B33" s="4">
        <v>0.24631223935144678</v>
      </c>
    </row>
    <row r="34" spans="1:2" ht="15">
      <c r="A34" s="3" t="s">
        <v>27</v>
      </c>
      <c r="B34" s="5">
        <v>0.08080823209838399</v>
      </c>
    </row>
    <row r="35" spans="1:2" ht="15">
      <c r="A35" s="3" t="s">
        <v>28</v>
      </c>
      <c r="B35" s="5">
        <v>0.043974233098147956</v>
      </c>
    </row>
    <row r="36" spans="1:2" ht="15">
      <c r="A36" s="3" t="s">
        <v>11</v>
      </c>
      <c r="B36" s="4">
        <v>0.040471976878514414</v>
      </c>
    </row>
    <row r="37" spans="1:2" ht="15">
      <c r="A37" s="3" t="s">
        <v>12</v>
      </c>
      <c r="B37" s="5">
        <v>0.037338086099940576</v>
      </c>
    </row>
    <row r="38" spans="1:2" ht="15">
      <c r="A38" s="3" t="s">
        <v>29</v>
      </c>
      <c r="B38" s="5">
        <v>0.006626653634857337</v>
      </c>
    </row>
    <row r="39" spans="1:2" ht="15">
      <c r="A39" s="3" t="s">
        <v>13</v>
      </c>
      <c r="B39" s="5">
        <v>0.004273619296045071</v>
      </c>
    </row>
    <row r="40" spans="1:2" ht="15">
      <c r="A40" s="6"/>
      <c r="B40" s="7"/>
    </row>
    <row r="41" spans="1:4" ht="15">
      <c r="A41" s="1" t="s">
        <v>16</v>
      </c>
      <c r="B41" s="2" t="s">
        <v>31</v>
      </c>
      <c r="C41" s="1"/>
      <c r="D41" s="12" t="s">
        <v>30</v>
      </c>
    </row>
    <row r="42" spans="1:5" ht="15">
      <c r="A42" s="10" t="s">
        <v>21</v>
      </c>
      <c r="B42" s="16">
        <v>0.5401949595426637</v>
      </c>
      <c r="C42" s="9"/>
      <c r="D42" s="4">
        <v>0.06526606310817497</v>
      </c>
      <c r="E42" s="15"/>
    </row>
    <row r="43" spans="1:5" ht="15">
      <c r="A43" s="8" t="s">
        <v>17</v>
      </c>
      <c r="B43" s="16">
        <v>0.2446535142856267</v>
      </c>
      <c r="C43" s="9"/>
      <c r="D43" s="4">
        <v>0.07410269218051997</v>
      </c>
      <c r="E43" s="15"/>
    </row>
    <row r="44" spans="1:5" ht="15">
      <c r="A44" s="10" t="s">
        <v>18</v>
      </c>
      <c r="B44" s="16">
        <v>0.17224288797548915</v>
      </c>
      <c r="C44" s="9"/>
      <c r="D44" s="5">
        <v>0.05976506862744071</v>
      </c>
      <c r="E44" s="15"/>
    </row>
    <row r="45" spans="1:5" ht="15">
      <c r="A45" s="10" t="s">
        <v>19</v>
      </c>
      <c r="B45" s="16">
        <v>0.03995525863660965</v>
      </c>
      <c r="C45" s="9"/>
      <c r="D45" s="4">
        <v>0.08843576660156227</v>
      </c>
      <c r="E45" s="15"/>
    </row>
    <row r="46" spans="1:5" ht="15">
      <c r="A46" s="10" t="s">
        <v>20</v>
      </c>
      <c r="B46" s="16">
        <v>0.0029533795596106667</v>
      </c>
      <c r="C46" s="9"/>
      <c r="D46" s="4">
        <v>0.0719182955076465</v>
      </c>
      <c r="E46" s="15"/>
    </row>
    <row r="47" spans="1:5" ht="15">
      <c r="A47" s="11" t="s">
        <v>22</v>
      </c>
      <c r="B47" s="15"/>
      <c r="C47" s="13"/>
      <c r="D47" s="14">
        <v>0.06742586635187005</v>
      </c>
      <c r="E47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41">
      <selection activeCell="D18" sqref="D18"/>
    </sheetView>
  </sheetViews>
  <sheetFormatPr defaultColWidth="11.421875" defaultRowHeight="15"/>
  <cols>
    <col min="1" max="1" width="49.28125" style="0" bestFit="1" customWidth="1"/>
    <col min="2" max="2" width="18.00390625" style="0" bestFit="1" customWidth="1"/>
    <col min="3" max="3" width="18.421875" style="0" bestFit="1" customWidth="1"/>
    <col min="4" max="5" width="11.421875" style="30" customWidth="1"/>
  </cols>
  <sheetData>
    <row r="1" spans="1:5" ht="15">
      <c r="A1" s="17" t="s">
        <v>32</v>
      </c>
      <c r="B1" s="18"/>
      <c r="C1" s="18"/>
      <c r="D1" s="47"/>
      <c r="E1" s="47"/>
    </row>
    <row r="2" spans="1:5" ht="15.75" thickBot="1">
      <c r="A2" s="19"/>
      <c r="B2" s="20"/>
      <c r="C2" s="20"/>
      <c r="D2" s="48"/>
      <c r="E2" s="48"/>
    </row>
    <row r="3" spans="1:4" ht="15.75" thickBot="1">
      <c r="A3" s="1" t="s">
        <v>0</v>
      </c>
      <c r="B3" s="2" t="s">
        <v>1</v>
      </c>
      <c r="C3" s="20"/>
      <c r="D3" s="3"/>
    </row>
    <row r="4" spans="1:5" ht="15">
      <c r="A4" s="3" t="s">
        <v>2</v>
      </c>
      <c r="B4" s="4">
        <v>0.8074685279040263</v>
      </c>
      <c r="C4" s="6"/>
      <c r="D4" s="3"/>
      <c r="E4" s="3"/>
    </row>
    <row r="5" spans="1:5" ht="15">
      <c r="A5" s="3" t="s">
        <v>23</v>
      </c>
      <c r="B5" s="5">
        <v>0.11168903716486168</v>
      </c>
      <c r="C5" s="6"/>
      <c r="D5" s="3"/>
      <c r="E5" s="3"/>
    </row>
    <row r="6" spans="1:5" ht="15">
      <c r="A6" s="3" t="s">
        <v>3</v>
      </c>
      <c r="B6" s="5">
        <v>0.028483130481457772</v>
      </c>
      <c r="C6" s="6"/>
      <c r="D6" s="3"/>
      <c r="E6" s="3"/>
    </row>
    <row r="7" spans="1:5" ht="15">
      <c r="A7" s="3" t="s">
        <v>4</v>
      </c>
      <c r="B7" s="5">
        <v>0.0410425277542458</v>
      </c>
      <c r="C7" s="6"/>
      <c r="D7" s="3"/>
      <c r="E7" s="3"/>
    </row>
    <row r="8" spans="1:5" ht="15">
      <c r="A8" s="3" t="s">
        <v>33</v>
      </c>
      <c r="B8" s="5">
        <v>0.004610626008307364</v>
      </c>
      <c r="C8" s="6"/>
      <c r="D8" s="3"/>
      <c r="E8" s="3"/>
    </row>
    <row r="9" spans="1:5" ht="15">
      <c r="A9" s="3" t="s">
        <v>24</v>
      </c>
      <c r="B9" s="5">
        <v>0.00419574860111983</v>
      </c>
      <c r="C9" s="6"/>
      <c r="D9" s="3"/>
      <c r="E9" s="3"/>
    </row>
    <row r="10" spans="1:5" ht="15">
      <c r="A10" s="3" t="s">
        <v>25</v>
      </c>
      <c r="B10" s="5">
        <v>0.002340631246380926</v>
      </c>
      <c r="C10" s="6"/>
      <c r="D10" s="3"/>
      <c r="E10" s="3"/>
    </row>
    <row r="11" spans="1:5" ht="15">
      <c r="A11" s="3" t="s">
        <v>5</v>
      </c>
      <c r="B11" s="4">
        <v>0.0001697708395998957</v>
      </c>
      <c r="C11" s="6"/>
      <c r="D11" s="3"/>
      <c r="E11" s="3"/>
    </row>
    <row r="12" spans="1:5" ht="15">
      <c r="A12" s="6"/>
      <c r="B12" s="6"/>
      <c r="C12" s="6"/>
      <c r="D12" s="3"/>
      <c r="E12" s="3"/>
    </row>
    <row r="13" spans="1:5" ht="15">
      <c r="A13" s="1" t="s">
        <v>6</v>
      </c>
      <c r="B13" s="2" t="s">
        <v>1</v>
      </c>
      <c r="C13" s="6"/>
      <c r="D13" s="3"/>
      <c r="E13" s="3"/>
    </row>
    <row r="14" spans="1:5" ht="15">
      <c r="A14" s="3" t="s">
        <v>7</v>
      </c>
      <c r="B14" s="4">
        <v>0.8106152833014514</v>
      </c>
      <c r="C14" s="6"/>
      <c r="D14" s="3"/>
      <c r="E14" s="3"/>
    </row>
    <row r="15" spans="1:5" ht="15">
      <c r="A15" s="3" t="s">
        <v>23</v>
      </c>
      <c r="B15" s="5">
        <v>0.11168903716486168</v>
      </c>
      <c r="C15" s="6"/>
      <c r="D15" s="3"/>
      <c r="E15" s="3"/>
    </row>
    <row r="16" spans="1:5" ht="15">
      <c r="A16" s="3" t="s">
        <v>8</v>
      </c>
      <c r="B16" s="5">
        <v>0.0253363750840326</v>
      </c>
      <c r="C16" s="6"/>
      <c r="D16" s="3"/>
      <c r="E16" s="3"/>
    </row>
    <row r="17" spans="1:5" ht="15">
      <c r="A17" s="3" t="s">
        <v>4</v>
      </c>
      <c r="B17" s="5">
        <v>0.0410425277542458</v>
      </c>
      <c r="C17" s="6"/>
      <c r="D17" s="3"/>
      <c r="E17" s="3"/>
    </row>
    <row r="18" spans="1:5" ht="15">
      <c r="A18" s="3" t="s">
        <v>33</v>
      </c>
      <c r="B18" s="4">
        <v>0.004610626008307364</v>
      </c>
      <c r="C18" s="22"/>
      <c r="D18" s="3"/>
      <c r="E18" s="3"/>
    </row>
    <row r="19" spans="1:5" ht="15">
      <c r="A19" s="3" t="s">
        <v>24</v>
      </c>
      <c r="B19" s="5">
        <v>0.00419574860111983</v>
      </c>
      <c r="C19" s="22"/>
      <c r="D19" s="3"/>
      <c r="E19" s="3"/>
    </row>
    <row r="20" spans="1:5" ht="15">
      <c r="A20" s="3" t="s">
        <v>25</v>
      </c>
      <c r="B20" s="4">
        <v>0.002340631246380926</v>
      </c>
      <c r="C20" s="22"/>
      <c r="D20" s="3"/>
      <c r="E20" s="3"/>
    </row>
    <row r="21" spans="1:5" ht="15">
      <c r="A21" s="3" t="s">
        <v>5</v>
      </c>
      <c r="B21" s="5">
        <v>0.0001697708395998957</v>
      </c>
      <c r="C21" s="22"/>
      <c r="D21" s="3"/>
      <c r="E21" s="3"/>
    </row>
    <row r="22" spans="1:5" ht="15">
      <c r="A22" s="6"/>
      <c r="B22" s="6"/>
      <c r="C22" s="22"/>
      <c r="D22" s="3"/>
      <c r="E22" s="3"/>
    </row>
    <row r="23" spans="1:5" ht="15">
      <c r="A23" s="1" t="s">
        <v>9</v>
      </c>
      <c r="B23" s="2" t="s">
        <v>1</v>
      </c>
      <c r="C23" s="23"/>
      <c r="D23" s="3"/>
      <c r="E23" s="3"/>
    </row>
    <row r="24" spans="1:5" ht="15">
      <c r="A24" s="3" t="s">
        <v>10</v>
      </c>
      <c r="B24" s="4">
        <v>0.3015001105370924</v>
      </c>
      <c r="C24" s="23"/>
      <c r="D24" s="3"/>
      <c r="E24" s="3"/>
    </row>
    <row r="25" spans="1:5" ht="15">
      <c r="A25" s="3" t="s">
        <v>26</v>
      </c>
      <c r="B25" s="4">
        <v>0.25326009285115764</v>
      </c>
      <c r="C25" s="23"/>
      <c r="D25" s="3"/>
      <c r="E25" s="3"/>
    </row>
    <row r="26" spans="1:5" ht="15">
      <c r="A26" s="3" t="s">
        <v>14</v>
      </c>
      <c r="B26" s="5">
        <v>0.2527083245157763</v>
      </c>
      <c r="C26" s="23"/>
      <c r="D26" s="3"/>
      <c r="E26" s="3"/>
    </row>
    <row r="27" spans="1:5" ht="15">
      <c r="A27" s="3" t="s">
        <v>27</v>
      </c>
      <c r="B27" s="5">
        <v>0.1111340184867097</v>
      </c>
      <c r="C27" s="23"/>
      <c r="D27" s="3"/>
      <c r="E27" s="3"/>
    </row>
    <row r="28" spans="1:5" ht="15">
      <c r="A28" s="3" t="s">
        <v>11</v>
      </c>
      <c r="B28" s="5">
        <v>0.046922372370330985</v>
      </c>
      <c r="C28" s="23"/>
      <c r="D28" s="3"/>
      <c r="E28" s="3"/>
    </row>
    <row r="29" spans="1:5" ht="15">
      <c r="A29" s="3" t="s">
        <v>13</v>
      </c>
      <c r="B29" s="5">
        <v>0.027935670618616758</v>
      </c>
      <c r="C29" s="23"/>
      <c r="D29" s="3"/>
      <c r="E29" s="3"/>
    </row>
    <row r="30" spans="1:5" ht="15">
      <c r="A30" s="3" t="s">
        <v>12</v>
      </c>
      <c r="B30" s="5">
        <v>0.004198779373934904</v>
      </c>
      <c r="C30" s="23"/>
      <c r="D30" s="3"/>
      <c r="E30" s="3"/>
    </row>
    <row r="31" spans="1:5" ht="15">
      <c r="A31" s="3" t="s">
        <v>29</v>
      </c>
      <c r="B31" s="5">
        <v>0.002340631246380926</v>
      </c>
      <c r="C31" s="23"/>
      <c r="D31" s="3"/>
      <c r="E31" s="3"/>
    </row>
    <row r="32" spans="1:5" ht="15">
      <c r="A32" s="3" t="s">
        <v>28</v>
      </c>
      <c r="B32" s="4">
        <v>0</v>
      </c>
      <c r="C32" s="23"/>
      <c r="D32" s="3"/>
      <c r="E32" s="3"/>
    </row>
    <row r="33" spans="1:5" ht="15">
      <c r="A33" s="6"/>
      <c r="B33" s="6"/>
      <c r="C33" s="23"/>
      <c r="D33" s="3"/>
      <c r="E33" s="3"/>
    </row>
    <row r="34" spans="1:5" ht="15">
      <c r="A34" s="1" t="s">
        <v>15</v>
      </c>
      <c r="B34" s="2" t="s">
        <v>1</v>
      </c>
      <c r="C34" s="23"/>
      <c r="D34" s="3"/>
      <c r="E34" s="3"/>
    </row>
    <row r="35" spans="1:5" ht="15">
      <c r="A35" s="3" t="s">
        <v>10</v>
      </c>
      <c r="B35" s="4">
        <v>0.3015001105370924</v>
      </c>
      <c r="C35" s="23"/>
      <c r="D35" s="3"/>
      <c r="E35" s="3"/>
    </row>
    <row r="36" spans="1:5" ht="15">
      <c r="A36" s="3" t="s">
        <v>26</v>
      </c>
      <c r="B36" s="4">
        <v>0.25326009285115764</v>
      </c>
      <c r="C36" s="6"/>
      <c r="D36" s="3"/>
      <c r="E36" s="3"/>
    </row>
    <row r="37" spans="1:5" ht="15">
      <c r="A37" s="3" t="s">
        <v>14</v>
      </c>
      <c r="B37" s="4">
        <v>0.2527083245157763</v>
      </c>
      <c r="C37" s="6"/>
      <c r="D37" s="24"/>
      <c r="E37" s="3"/>
    </row>
    <row r="38" spans="1:5" ht="15">
      <c r="A38" s="3" t="s">
        <v>27</v>
      </c>
      <c r="B38" s="5">
        <v>0.1111340184867097</v>
      </c>
      <c r="C38" s="6"/>
      <c r="D38" s="24"/>
      <c r="E38" s="24"/>
    </row>
    <row r="39" spans="1:5" ht="15">
      <c r="A39" s="3" t="s">
        <v>11</v>
      </c>
      <c r="B39" s="5">
        <v>0.041562775173537236</v>
      </c>
      <c r="C39" s="6"/>
      <c r="D39" s="24"/>
      <c r="E39" s="6"/>
    </row>
    <row r="40" spans="1:5" ht="15">
      <c r="A40" s="3" t="s">
        <v>13</v>
      </c>
      <c r="B40" s="5">
        <v>0.024788915221191588</v>
      </c>
      <c r="C40" s="6"/>
      <c r="D40" s="24"/>
      <c r="E40" s="6"/>
    </row>
    <row r="41" spans="1:5" ht="15">
      <c r="A41" s="3" t="s">
        <v>12</v>
      </c>
      <c r="B41" s="5">
        <v>0.012705131968153819</v>
      </c>
      <c r="C41" s="6"/>
      <c r="D41" s="24"/>
      <c r="E41" s="6"/>
    </row>
    <row r="42" spans="1:5" ht="15">
      <c r="A42" s="3" t="s">
        <v>29</v>
      </c>
      <c r="B42" s="5">
        <v>0.002340631246380926</v>
      </c>
      <c r="C42" s="6"/>
      <c r="D42" s="24"/>
      <c r="E42" s="6"/>
    </row>
    <row r="43" spans="1:5" ht="15">
      <c r="A43" s="3" t="s">
        <v>28</v>
      </c>
      <c r="B43" s="5">
        <v>0</v>
      </c>
      <c r="C43" s="6"/>
      <c r="D43" s="6"/>
      <c r="E43" s="6"/>
    </row>
    <row r="44" spans="1:5" ht="15">
      <c r="A44" s="6"/>
      <c r="B44" s="7"/>
      <c r="C44" s="6"/>
      <c r="E44" s="25"/>
    </row>
    <row r="45" spans="1:5" ht="15">
      <c r="A45" s="1" t="s">
        <v>16</v>
      </c>
      <c r="B45" s="1" t="s">
        <v>34</v>
      </c>
      <c r="C45" s="1" t="s">
        <v>30</v>
      </c>
      <c r="E45" s="25"/>
    </row>
    <row r="46" spans="1:4" ht="15">
      <c r="A46" s="10" t="s">
        <v>21</v>
      </c>
      <c r="B46" s="9">
        <v>1104000000000</v>
      </c>
      <c r="C46" s="28">
        <v>0.06469522532529409</v>
      </c>
      <c r="D46" s="29" t="s">
        <v>35</v>
      </c>
    </row>
    <row r="47" spans="1:3" ht="15">
      <c r="A47" s="10" t="s">
        <v>17</v>
      </c>
      <c r="B47" s="9">
        <v>500000000000</v>
      </c>
      <c r="C47" s="28">
        <v>0.07010974536944023</v>
      </c>
    </row>
    <row r="48" spans="1:4" ht="15">
      <c r="A48" s="10" t="s">
        <v>18</v>
      </c>
      <c r="B48" s="9">
        <v>258872149637.96454</v>
      </c>
      <c r="C48" s="28">
        <v>0.06670453092318726</v>
      </c>
      <c r="D48" s="31" t="s">
        <v>36</v>
      </c>
    </row>
    <row r="49" spans="1:5" ht="15">
      <c r="A49" s="8" t="s">
        <v>19</v>
      </c>
      <c r="B49" s="9">
        <v>81676642203.14737</v>
      </c>
      <c r="C49" s="28">
        <v>0.08843576660156227</v>
      </c>
      <c r="E49" s="29"/>
    </row>
    <row r="50" spans="1:5" ht="15">
      <c r="A50" s="10" t="s">
        <v>37</v>
      </c>
      <c r="B50" s="9">
        <v>40536574342.0624</v>
      </c>
      <c r="C50" s="32">
        <v>0.015521300735664434</v>
      </c>
      <c r="E50" s="25"/>
    </row>
    <row r="51" spans="1:5" ht="15">
      <c r="A51" s="10" t="s">
        <v>20</v>
      </c>
      <c r="B51" s="9">
        <v>4963655461.161093</v>
      </c>
      <c r="C51" s="28">
        <v>0.07127171451959197</v>
      </c>
      <c r="E51" s="25"/>
    </row>
    <row r="52" spans="1:5" ht="15">
      <c r="A52" s="10" t="s">
        <v>38</v>
      </c>
      <c r="B52" s="9">
        <v>0</v>
      </c>
      <c r="C52" s="28">
        <v>0</v>
      </c>
      <c r="E52" s="33"/>
    </row>
    <row r="53" spans="1:3" ht="15">
      <c r="A53" s="10" t="s">
        <v>39</v>
      </c>
      <c r="B53" s="9">
        <v>0</v>
      </c>
      <c r="C53" s="32">
        <v>0</v>
      </c>
    </row>
    <row r="54" spans="1:5" ht="15">
      <c r="A54" s="10" t="s">
        <v>40</v>
      </c>
      <c r="B54" s="9">
        <v>0</v>
      </c>
      <c r="C54" s="32">
        <v>0</v>
      </c>
      <c r="E54" s="34"/>
    </row>
    <row r="55" spans="1:5" ht="15">
      <c r="A55" s="11" t="s">
        <v>22</v>
      </c>
      <c r="B55" s="26"/>
      <c r="C55" s="27">
        <v>0.06630612129761908</v>
      </c>
      <c r="E55" s="34"/>
    </row>
    <row r="57" spans="1:3" ht="15">
      <c r="A57" s="35" t="s">
        <v>41</v>
      </c>
      <c r="B57" s="12" t="s">
        <v>42</v>
      </c>
      <c r="C57" s="36"/>
    </row>
    <row r="58" spans="1:3" ht="15">
      <c r="A58" s="37" t="s">
        <v>43</v>
      </c>
      <c r="B58" s="38">
        <v>0.8649349514368064</v>
      </c>
      <c r="C58" s="39"/>
    </row>
    <row r="59" spans="1:3" ht="15">
      <c r="A59" s="37" t="s">
        <v>44</v>
      </c>
      <c r="B59" s="38">
        <v>0.13506504856319287</v>
      </c>
      <c r="C59" s="39"/>
    </row>
    <row r="60" spans="1:3" ht="15">
      <c r="A60" s="37"/>
      <c r="B60" s="38"/>
      <c r="C60" s="39"/>
    </row>
    <row r="61" spans="1:3" ht="15">
      <c r="A61" s="40"/>
      <c r="B61" s="7"/>
      <c r="C61" s="41"/>
    </row>
    <row r="62" spans="1:3" ht="15">
      <c r="A62" s="35" t="s">
        <v>41</v>
      </c>
      <c r="B62" s="21" t="s">
        <v>45</v>
      </c>
      <c r="C62" s="21"/>
    </row>
    <row r="63" spans="1:3" ht="15">
      <c r="A63" s="37" t="s">
        <v>43</v>
      </c>
      <c r="B63" s="5">
        <v>0.7994877472381533</v>
      </c>
      <c r="C63" s="42"/>
    </row>
    <row r="64" spans="1:3" ht="15">
      <c r="A64" s="37" t="s">
        <v>44</v>
      </c>
      <c r="B64" s="5">
        <v>0.2005122527618466</v>
      </c>
      <c r="C64" s="42"/>
    </row>
    <row r="65" spans="1:3" ht="15">
      <c r="A65" s="37" t="s">
        <v>46</v>
      </c>
      <c r="B65" s="43">
        <v>4.975837952680078</v>
      </c>
      <c r="C65" s="41"/>
    </row>
    <row r="66" spans="1:2" ht="15">
      <c r="A66" s="35" t="s">
        <v>47</v>
      </c>
      <c r="B66" s="2" t="s">
        <v>1</v>
      </c>
    </row>
    <row r="67" spans="1:3" ht="15">
      <c r="A67" s="44" t="s">
        <v>48</v>
      </c>
      <c r="B67" s="45">
        <v>1990049021644.3362</v>
      </c>
      <c r="C67" s="30"/>
    </row>
    <row r="68" spans="1:3" ht="15">
      <c r="A68" s="46" t="s">
        <v>49</v>
      </c>
      <c r="B68" s="45">
        <v>1581259560041.06</v>
      </c>
      <c r="C68" s="30"/>
    </row>
    <row r="69" s="30" customFormat="1" ht="15"/>
    <row r="70" spans="1:10" s="30" customFormat="1" ht="15">
      <c r="A70" s="219" t="s">
        <v>50</v>
      </c>
      <c r="B70" s="220"/>
      <c r="C70" s="220"/>
      <c r="D70" s="220"/>
      <c r="E70" s="220"/>
      <c r="F70" s="220"/>
      <c r="G70" s="220"/>
      <c r="H70" s="220"/>
      <c r="I70" s="220"/>
      <c r="J70" s="221"/>
    </row>
    <row r="71" spans="1:10" s="30" customFormat="1" ht="15">
      <c r="A71" s="219"/>
      <c r="B71" s="220"/>
      <c r="C71" s="220"/>
      <c r="D71" s="220"/>
      <c r="E71" s="220"/>
      <c r="F71" s="220"/>
      <c r="G71" s="220"/>
      <c r="H71" s="220"/>
      <c r="I71" s="220"/>
      <c r="J71" s="221"/>
    </row>
    <row r="72" spans="1:10" s="30" customFormat="1" ht="15">
      <c r="A72" s="219"/>
      <c r="B72" s="220"/>
      <c r="C72" s="220"/>
      <c r="D72" s="220"/>
      <c r="E72" s="220"/>
      <c r="F72" s="220"/>
      <c r="G72" s="220"/>
      <c r="H72" s="220"/>
      <c r="I72" s="220"/>
      <c r="J72" s="221"/>
    </row>
    <row r="73" spans="1:10" s="30" customFormat="1" ht="15">
      <c r="A73" s="225" t="s">
        <v>51</v>
      </c>
      <c r="B73" s="226"/>
      <c r="C73" s="226"/>
      <c r="D73" s="226"/>
      <c r="E73" s="226"/>
      <c r="F73" s="226"/>
      <c r="G73" s="226"/>
      <c r="H73" s="226"/>
      <c r="I73" s="226"/>
      <c r="J73" s="227"/>
    </row>
    <row r="74" spans="1:10" s="30" customFormat="1" ht="15">
      <c r="A74" s="219" t="s">
        <v>52</v>
      </c>
      <c r="B74" s="220"/>
      <c r="C74" s="220"/>
      <c r="D74" s="220"/>
      <c r="E74" s="220"/>
      <c r="F74" s="220"/>
      <c r="G74" s="220"/>
      <c r="H74" s="220"/>
      <c r="I74" s="220"/>
      <c r="J74" s="221"/>
    </row>
    <row r="75" spans="1:10" s="30" customFormat="1" ht="15">
      <c r="A75" s="219" t="s">
        <v>53</v>
      </c>
      <c r="B75" s="220"/>
      <c r="C75" s="220"/>
      <c r="D75" s="220"/>
      <c r="E75" s="220"/>
      <c r="F75" s="220"/>
      <c r="G75" s="220"/>
      <c r="H75" s="220"/>
      <c r="I75" s="220"/>
      <c r="J75" s="221"/>
    </row>
    <row r="76" spans="1:10" s="30" customFormat="1" ht="15">
      <c r="A76" s="219" t="s">
        <v>54</v>
      </c>
      <c r="B76" s="220"/>
      <c r="C76" s="220"/>
      <c r="D76" s="220"/>
      <c r="E76" s="220"/>
      <c r="F76" s="220"/>
      <c r="G76" s="220"/>
      <c r="H76" s="220"/>
      <c r="I76" s="220"/>
      <c r="J76" s="221"/>
    </row>
    <row r="77" spans="1:10" s="30" customFormat="1" ht="15">
      <c r="A77" s="219" t="s">
        <v>55</v>
      </c>
      <c r="B77" s="220"/>
      <c r="C77" s="220"/>
      <c r="D77" s="220"/>
      <c r="E77" s="220"/>
      <c r="F77" s="220"/>
      <c r="G77" s="220"/>
      <c r="H77" s="220"/>
      <c r="I77" s="220"/>
      <c r="J77" s="221"/>
    </row>
    <row r="78" spans="1:10" s="30" customFormat="1" ht="15">
      <c r="A78" s="219" t="s">
        <v>56</v>
      </c>
      <c r="B78" s="220"/>
      <c r="C78" s="220"/>
      <c r="D78" s="220"/>
      <c r="E78" s="220"/>
      <c r="F78" s="220"/>
      <c r="G78" s="220"/>
      <c r="H78" s="220"/>
      <c r="I78" s="220"/>
      <c r="J78" s="221"/>
    </row>
    <row r="79" spans="1:10" s="30" customFormat="1" ht="15.75" thickBot="1">
      <c r="A79" s="222" t="s">
        <v>57</v>
      </c>
      <c r="B79" s="223"/>
      <c r="C79" s="223"/>
      <c r="D79" s="223"/>
      <c r="E79" s="223"/>
      <c r="F79" s="223"/>
      <c r="G79" s="223"/>
      <c r="H79" s="223"/>
      <c r="I79" s="223"/>
      <c r="J79" s="224"/>
    </row>
    <row r="80" s="30" customFormat="1" ht="15"/>
    <row r="81" s="30" customFormat="1" ht="15"/>
  </sheetData>
  <sheetProtection/>
  <mergeCells count="8">
    <mergeCell ref="A77:J77"/>
    <mergeCell ref="A78:J78"/>
    <mergeCell ref="A79:J79"/>
    <mergeCell ref="A70:J72"/>
    <mergeCell ref="A73:J73"/>
    <mergeCell ref="A74:J74"/>
    <mergeCell ref="A75:J75"/>
    <mergeCell ref="A76:J7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5"/>
  <sheetViews>
    <sheetView zoomScalePageLayoutView="0" workbookViewId="0" topLeftCell="A1">
      <selection activeCell="P70" sqref="P60:Q70"/>
    </sheetView>
  </sheetViews>
  <sheetFormatPr defaultColWidth="11.421875" defaultRowHeight="15"/>
  <cols>
    <col min="1" max="2" width="11.421875" style="30" customWidth="1"/>
    <col min="3" max="3" width="18.28125" style="30" bestFit="1" customWidth="1"/>
    <col min="4" max="5" width="11.421875" style="30" customWidth="1"/>
    <col min="6" max="6" width="18.00390625" style="30" bestFit="1" customWidth="1"/>
    <col min="7" max="16384" width="11.421875" style="30" customWidth="1"/>
  </cols>
  <sheetData>
    <row r="1" ht="15.75" thickBot="1"/>
    <row r="2" spans="1:10" ht="15">
      <c r="A2" s="234" t="s">
        <v>136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5.75" thickBot="1">
      <c r="A3" s="236"/>
      <c r="B3" s="237"/>
      <c r="C3" s="237"/>
      <c r="D3" s="237"/>
      <c r="E3" s="237"/>
      <c r="F3" s="237"/>
      <c r="G3" s="237"/>
      <c r="H3" s="237"/>
      <c r="I3" s="237"/>
      <c r="J3" s="237"/>
    </row>
    <row r="4" spans="1:10" ht="15">
      <c r="A4" s="82"/>
      <c r="B4" s="83"/>
      <c r="C4" s="83"/>
      <c r="D4" s="83"/>
      <c r="E4" s="83"/>
      <c r="F4" s="83"/>
      <c r="G4" s="83"/>
      <c r="H4" s="83"/>
      <c r="I4" s="83"/>
      <c r="J4" s="84"/>
    </row>
    <row r="5" spans="1:10" ht="15">
      <c r="A5" s="35" t="s">
        <v>71</v>
      </c>
      <c r="B5" s="12" t="s">
        <v>1</v>
      </c>
      <c r="C5" s="12" t="s">
        <v>72</v>
      </c>
      <c r="D5" s="85"/>
      <c r="E5" s="1" t="s">
        <v>0</v>
      </c>
      <c r="F5" s="2" t="s">
        <v>1</v>
      </c>
      <c r="G5" s="6"/>
      <c r="H5" s="21" t="s">
        <v>73</v>
      </c>
      <c r="I5" s="21"/>
      <c r="J5" s="86" t="s">
        <v>1</v>
      </c>
    </row>
    <row r="6" spans="1:10" ht="15">
      <c r="A6" s="46" t="s">
        <v>74</v>
      </c>
      <c r="B6" s="87">
        <v>0.33024322290667085</v>
      </c>
      <c r="C6" s="9">
        <v>657240683338</v>
      </c>
      <c r="D6" s="88"/>
      <c r="E6" s="3" t="s">
        <v>2</v>
      </c>
      <c r="F6" s="4">
        <v>0.8072130333084058</v>
      </c>
      <c r="G6" s="6"/>
      <c r="H6" s="89" t="s">
        <v>75</v>
      </c>
      <c r="I6" s="89"/>
      <c r="J6" s="90">
        <v>0.3838864950040576</v>
      </c>
    </row>
    <row r="7" spans="1:10" ht="15">
      <c r="A7" s="46" t="s">
        <v>137</v>
      </c>
      <c r="B7" s="87">
        <v>0.13012596921652037</v>
      </c>
      <c r="C7" s="9">
        <v>258973008363.76324</v>
      </c>
      <c r="D7" s="88"/>
      <c r="E7" s="3" t="s">
        <v>23</v>
      </c>
      <c r="F7" s="5">
        <v>0.11255647545924152</v>
      </c>
      <c r="G7" s="6"/>
      <c r="H7" s="89" t="s">
        <v>77</v>
      </c>
      <c r="I7" s="89"/>
      <c r="J7" s="90">
        <v>0.2512346171492523</v>
      </c>
    </row>
    <row r="8" spans="1:10" ht="15">
      <c r="A8" s="46" t="s">
        <v>76</v>
      </c>
      <c r="B8" s="87">
        <v>0.1265287173506101</v>
      </c>
      <c r="C8" s="9">
        <v>251813859862</v>
      </c>
      <c r="D8" s="88"/>
      <c r="E8" s="3" t="s">
        <v>4</v>
      </c>
      <c r="F8" s="5">
        <v>0.04163643588387342</v>
      </c>
      <c r="G8" s="6"/>
      <c r="H8" s="89" t="s">
        <v>79</v>
      </c>
      <c r="I8" s="89"/>
      <c r="J8" s="90">
        <v>0.1708395396614916</v>
      </c>
    </row>
    <row r="9" spans="1:10" ht="15">
      <c r="A9" s="46" t="s">
        <v>78</v>
      </c>
      <c r="B9" s="87">
        <v>0.12104749363767839</v>
      </c>
      <c r="C9" s="9">
        <v>240905284095</v>
      </c>
      <c r="D9" s="88"/>
      <c r="E9" s="3" t="s">
        <v>3</v>
      </c>
      <c r="F9" s="5">
        <v>0.02790528411322025</v>
      </c>
      <c r="G9" s="6"/>
      <c r="H9" s="89" t="s">
        <v>81</v>
      </c>
      <c r="I9" s="89"/>
      <c r="J9" s="90">
        <v>0.04163643588387342</v>
      </c>
    </row>
    <row r="10" spans="1:10" ht="15">
      <c r="A10" s="46" t="s">
        <v>80</v>
      </c>
      <c r="B10" s="87">
        <v>0.10205248082992206</v>
      </c>
      <c r="C10" s="9">
        <v>203101949062.40802</v>
      </c>
      <c r="D10" s="88"/>
      <c r="E10" s="3" t="s">
        <v>33</v>
      </c>
      <c r="F10" s="5">
        <v>0.003918697809677388</v>
      </c>
      <c r="G10" s="6"/>
      <c r="H10" s="89" t="s">
        <v>93</v>
      </c>
      <c r="I10" s="3"/>
      <c r="J10" s="90">
        <v>0.02622852412866583</v>
      </c>
    </row>
    <row r="11" spans="1:10" ht="15">
      <c r="A11" s="46" t="s">
        <v>82</v>
      </c>
      <c r="B11" s="87">
        <v>0.07947053165414855</v>
      </c>
      <c r="C11" s="9">
        <v>158159995139</v>
      </c>
      <c r="D11" s="88"/>
      <c r="E11" s="3" t="s">
        <v>24</v>
      </c>
      <c r="F11" s="5">
        <v>0.003346754236093784</v>
      </c>
      <c r="G11" s="6"/>
      <c r="H11" s="89" t="s">
        <v>89</v>
      </c>
      <c r="I11" s="3"/>
      <c r="J11" s="90">
        <v>0.019353516090997832</v>
      </c>
    </row>
    <row r="12" spans="1:10" ht="15">
      <c r="A12" s="46" t="s">
        <v>84</v>
      </c>
      <c r="B12" s="87">
        <v>0.07378994340401315</v>
      </c>
      <c r="C12" s="9">
        <v>146854649732</v>
      </c>
      <c r="D12" s="88"/>
      <c r="E12" s="3" t="s">
        <v>25</v>
      </c>
      <c r="F12" s="5">
        <v>0.0032955478067317402</v>
      </c>
      <c r="G12" s="6"/>
      <c r="H12" s="89" t="s">
        <v>91</v>
      </c>
      <c r="I12" s="3"/>
      <c r="J12" s="90">
        <v>0.01816964001975639</v>
      </c>
    </row>
    <row r="13" spans="1:10" ht="15">
      <c r="A13" s="46" t="s">
        <v>90</v>
      </c>
      <c r="B13" s="87">
        <v>0.015189863494300217</v>
      </c>
      <c r="C13" s="9">
        <v>30230434935</v>
      </c>
      <c r="D13" s="88"/>
      <c r="E13" s="3" t="s">
        <v>5</v>
      </c>
      <c r="F13" s="4">
        <v>0.00012777138275639818</v>
      </c>
      <c r="G13" s="6"/>
      <c r="H13" s="89" t="s">
        <v>97</v>
      </c>
      <c r="I13" s="3"/>
      <c r="J13" s="90">
        <v>0.01797701848419514</v>
      </c>
    </row>
    <row r="14" spans="1:10" ht="15">
      <c r="A14" s="46" t="s">
        <v>138</v>
      </c>
      <c r="B14" s="87">
        <v>0.006963662847052184</v>
      </c>
      <c r="C14" s="9">
        <v>13858884030.53</v>
      </c>
      <c r="D14" s="88"/>
      <c r="E14" s="6"/>
      <c r="F14" s="6"/>
      <c r="G14" s="6"/>
      <c r="H14" s="89" t="s">
        <v>85</v>
      </c>
      <c r="I14" s="3"/>
      <c r="J14" s="90">
        <v>0.013493464844858907</v>
      </c>
    </row>
    <row r="15" spans="1:10" ht="15">
      <c r="A15" s="46" t="s">
        <v>102</v>
      </c>
      <c r="B15" s="87">
        <v>0.003918697809677388</v>
      </c>
      <c r="C15" s="9">
        <v>7798881090.000001</v>
      </c>
      <c r="D15" s="88"/>
      <c r="E15" s="1" t="s">
        <v>6</v>
      </c>
      <c r="F15" s="2" t="s">
        <v>1</v>
      </c>
      <c r="G15" s="6"/>
      <c r="H15" s="89" t="s">
        <v>139</v>
      </c>
      <c r="I15" s="89"/>
      <c r="J15" s="90">
        <v>0.008986366803518988</v>
      </c>
    </row>
    <row r="16" spans="1:10" ht="15">
      <c r="A16" s="46" t="s">
        <v>140</v>
      </c>
      <c r="B16" s="87">
        <v>0.003346754236093784</v>
      </c>
      <c r="C16" s="9">
        <v>6660615233.022524</v>
      </c>
      <c r="D16" s="88"/>
      <c r="E16" s="3" t="s">
        <v>7</v>
      </c>
      <c r="F16" s="4">
        <v>0.8072130333084058</v>
      </c>
      <c r="G16" s="6"/>
      <c r="H16" s="89" t="s">
        <v>87</v>
      </c>
      <c r="I16" s="3"/>
      <c r="J16" s="90">
        <v>0.008471361638129499</v>
      </c>
    </row>
    <row r="17" spans="1:10" ht="15">
      <c r="A17" s="46" t="s">
        <v>141</v>
      </c>
      <c r="B17" s="87">
        <v>0.003315453365685797</v>
      </c>
      <c r="C17" s="9">
        <v>6598321129.6796875</v>
      </c>
      <c r="D17" s="91"/>
      <c r="E17" s="3" t="s">
        <v>23</v>
      </c>
      <c r="F17" s="5">
        <v>0.11255647545924152</v>
      </c>
      <c r="G17" s="6"/>
      <c r="H17" s="89" t="s">
        <v>142</v>
      </c>
      <c r="I17" s="3"/>
      <c r="J17" s="90">
        <v>0.008284636535885499</v>
      </c>
    </row>
    <row r="18" spans="1:10" ht="15">
      <c r="A18" s="46" t="s">
        <v>100</v>
      </c>
      <c r="B18" s="87">
        <v>0.002468782088878843</v>
      </c>
      <c r="C18" s="9">
        <v>4913300000</v>
      </c>
      <c r="D18" s="91"/>
      <c r="E18" s="3" t="s">
        <v>4</v>
      </c>
      <c r="F18" s="5">
        <v>0.04163643588387342</v>
      </c>
      <c r="G18" s="6"/>
      <c r="H18" s="89" t="s">
        <v>101</v>
      </c>
      <c r="I18" s="3"/>
      <c r="J18" s="90">
        <v>0.007892146531709615</v>
      </c>
    </row>
    <row r="19" spans="1:10" ht="15">
      <c r="A19" s="46" t="s">
        <v>104</v>
      </c>
      <c r="B19" s="87">
        <v>0.0004890836083567557</v>
      </c>
      <c r="C19" s="9">
        <v>973360307.401832</v>
      </c>
      <c r="D19" s="88"/>
      <c r="E19" s="3" t="s">
        <v>8</v>
      </c>
      <c r="F19" s="5">
        <v>0.02790528411322025</v>
      </c>
      <c r="G19" s="6"/>
      <c r="H19" s="89" t="s">
        <v>103</v>
      </c>
      <c r="I19" s="3"/>
      <c r="J19" s="90">
        <v>0.006963662847052184</v>
      </c>
    </row>
    <row r="20" spans="1:10" ht="15">
      <c r="A20" s="46" t="s">
        <v>143</v>
      </c>
      <c r="B20" s="87">
        <v>0.0003637959214690334</v>
      </c>
      <c r="C20" s="9">
        <v>724016311.1218688</v>
      </c>
      <c r="D20" s="88"/>
      <c r="E20" s="3" t="s">
        <v>33</v>
      </c>
      <c r="F20" s="4">
        <v>0.003918697809677388</v>
      </c>
      <c r="G20" s="22"/>
      <c r="H20" s="89" t="s">
        <v>115</v>
      </c>
      <c r="I20" s="3"/>
      <c r="J20" s="90">
        <v>0.003918697809677388</v>
      </c>
    </row>
    <row r="21" spans="1:10" ht="15">
      <c r="A21" s="46" t="s">
        <v>106</v>
      </c>
      <c r="B21" s="87">
        <v>0.0001797501727946094</v>
      </c>
      <c r="C21" s="9">
        <v>357733689</v>
      </c>
      <c r="D21" s="88"/>
      <c r="E21" s="3" t="s">
        <v>24</v>
      </c>
      <c r="F21" s="5">
        <v>0.003346754236093784</v>
      </c>
      <c r="G21" s="22"/>
      <c r="H21" s="89" t="s">
        <v>105</v>
      </c>
      <c r="I21" s="89"/>
      <c r="J21" s="90">
        <v>0.002468782088878843</v>
      </c>
    </row>
    <row r="22" spans="1:10" ht="15">
      <c r="A22" s="46" t="s">
        <v>108</v>
      </c>
      <c r="B22" s="87">
        <v>0.000139571804256956</v>
      </c>
      <c r="C22" s="9">
        <v>277771841</v>
      </c>
      <c r="D22" s="88"/>
      <c r="E22" s="3" t="s">
        <v>25</v>
      </c>
      <c r="F22" s="4">
        <v>0.0032955478067317402</v>
      </c>
      <c r="G22" s="22"/>
      <c r="H22" s="89" t="s">
        <v>107</v>
      </c>
      <c r="I22" s="89"/>
      <c r="J22" s="90">
        <v>0.002264207425030926</v>
      </c>
    </row>
    <row r="23" spans="1:10" ht="15">
      <c r="A23" s="46" t="s">
        <v>144</v>
      </c>
      <c r="B23" s="87">
        <v>0.00012777138275639818</v>
      </c>
      <c r="C23" s="9">
        <v>254286977.26096466</v>
      </c>
      <c r="D23" s="88"/>
      <c r="E23" s="3" t="s">
        <v>5</v>
      </c>
      <c r="F23" s="5">
        <v>0.00012777138275639818</v>
      </c>
      <c r="G23" s="22"/>
      <c r="H23" s="89" t="s">
        <v>83</v>
      </c>
      <c r="I23" s="89"/>
      <c r="J23" s="90">
        <v>0.0016792742331159349</v>
      </c>
    </row>
    <row r="24" spans="1:10" ht="15">
      <c r="A24" s="46" t="s">
        <v>110</v>
      </c>
      <c r="B24" s="38">
        <v>8.451010354872565E-05</v>
      </c>
      <c r="C24" s="9">
        <v>168189608</v>
      </c>
      <c r="D24" s="88"/>
      <c r="E24" s="6"/>
      <c r="F24" s="6"/>
      <c r="G24" s="22"/>
      <c r="H24" s="89" t="s">
        <v>109</v>
      </c>
      <c r="I24" s="3"/>
      <c r="J24" s="90">
        <v>0.0016543831292341726</v>
      </c>
    </row>
    <row r="25" spans="1:10" ht="15">
      <c r="A25" s="46" t="s">
        <v>112</v>
      </c>
      <c r="B25" s="87">
        <v>7.252820309381261E-05</v>
      </c>
      <c r="C25" s="9">
        <v>144343570</v>
      </c>
      <c r="D25" s="6"/>
      <c r="E25" s="1" t="s">
        <v>9</v>
      </c>
      <c r="F25" s="2" t="s">
        <v>1</v>
      </c>
      <c r="G25" s="23"/>
      <c r="H25" s="89" t="s">
        <v>113</v>
      </c>
      <c r="I25" s="3"/>
      <c r="J25" s="90">
        <v>0.0012523814936042533</v>
      </c>
    </row>
    <row r="26" spans="1:10" ht="15">
      <c r="A26" s="46" t="s">
        <v>145</v>
      </c>
      <c r="B26" s="87">
        <v>3.056033123038525E-05</v>
      </c>
      <c r="C26" s="9">
        <v>60820303.30284879</v>
      </c>
      <c r="D26" s="6"/>
      <c r="E26" s="3" t="s">
        <v>10</v>
      </c>
      <c r="F26" s="4">
        <v>0.3014815405791028</v>
      </c>
      <c r="G26" s="23"/>
      <c r="H26" s="89" t="s">
        <v>111</v>
      </c>
      <c r="I26" s="89"/>
      <c r="J26" s="90">
        <v>0.0010882608787639483</v>
      </c>
    </row>
    <row r="27" spans="1:10" ht="15">
      <c r="A27" s="46" t="s">
        <v>114</v>
      </c>
      <c r="B27" s="87">
        <v>2.898333842093647E-05</v>
      </c>
      <c r="C27" s="9">
        <v>57681817</v>
      </c>
      <c r="D27" s="6"/>
      <c r="E27" s="3" t="s">
        <v>26</v>
      </c>
      <c r="F27" s="4">
        <v>0.2532444940864464</v>
      </c>
      <c r="G27" s="23"/>
      <c r="H27" s="89" t="s">
        <v>95</v>
      </c>
      <c r="I27" s="3"/>
      <c r="J27" s="90">
        <v>0.001031340381700814</v>
      </c>
    </row>
    <row r="28" spans="1:10" ht="15">
      <c r="A28" s="46" t="s">
        <v>116</v>
      </c>
      <c r="B28" s="87">
        <v>2.187229282082794E-05</v>
      </c>
      <c r="C28" s="9">
        <v>43529616</v>
      </c>
      <c r="D28" s="6"/>
      <c r="E28" s="3" t="s">
        <v>14</v>
      </c>
      <c r="F28" s="5">
        <v>0.2524869986428566</v>
      </c>
      <c r="G28" s="23"/>
      <c r="H28" s="89" t="s">
        <v>120</v>
      </c>
      <c r="I28" s="89"/>
      <c r="J28" s="90">
        <v>0.0005576531938244292</v>
      </c>
    </row>
    <row r="29" spans="1:10" ht="15">
      <c r="A29" s="46"/>
      <c r="B29" s="38"/>
      <c r="C29" s="9"/>
      <c r="D29" s="6"/>
      <c r="E29" s="3" t="s">
        <v>27</v>
      </c>
      <c r="F29" s="5">
        <v>0.10837045425319017</v>
      </c>
      <c r="G29" s="23"/>
      <c r="H29" s="89" t="s">
        <v>117</v>
      </c>
      <c r="I29" s="89"/>
      <c r="J29" s="90">
        <v>0.0004658479448429025</v>
      </c>
    </row>
    <row r="30" spans="1:10" ht="15">
      <c r="A30" s="46"/>
      <c r="B30" s="5"/>
      <c r="C30" s="9"/>
      <c r="D30" s="6"/>
      <c r="E30" s="3" t="s">
        <v>11</v>
      </c>
      <c r="F30" s="5">
        <v>0.04506732737158079</v>
      </c>
      <c r="G30" s="23"/>
      <c r="H30" s="89" t="s">
        <v>146</v>
      </c>
      <c r="I30" s="3"/>
      <c r="J30" s="90">
        <v>0.00012777138275639818</v>
      </c>
    </row>
    <row r="31" spans="1:10" ht="15">
      <c r="A31" s="35" t="s">
        <v>41</v>
      </c>
      <c r="B31" s="12" t="s">
        <v>42</v>
      </c>
      <c r="C31" s="36"/>
      <c r="D31" s="6"/>
      <c r="E31" s="3" t="s">
        <v>13</v>
      </c>
      <c r="F31" s="4">
        <v>0.024927239995603458</v>
      </c>
      <c r="G31" s="23"/>
      <c r="H31" s="89" t="s">
        <v>147</v>
      </c>
      <c r="I31" s="89"/>
      <c r="J31" s="90">
        <v>3.056033123038525E-05</v>
      </c>
    </row>
    <row r="32" spans="1:10" ht="15">
      <c r="A32" s="37" t="s">
        <v>43</v>
      </c>
      <c r="B32" s="38">
        <v>0.8522803606799866</v>
      </c>
      <c r="C32" s="39"/>
      <c r="D32" s="6"/>
      <c r="E32" s="3" t="s">
        <v>12</v>
      </c>
      <c r="F32" s="5">
        <v>0.011126397264488337</v>
      </c>
      <c r="G32" s="23"/>
      <c r="H32" s="89" t="s">
        <v>119</v>
      </c>
      <c r="I32" s="3"/>
      <c r="J32" s="90">
        <v>2.3235663513853182E-05</v>
      </c>
    </row>
    <row r="33" spans="1:10" ht="15">
      <c r="A33" s="37" t="s">
        <v>44</v>
      </c>
      <c r="B33" s="38">
        <v>0.1477196393200136</v>
      </c>
      <c r="C33" s="39"/>
      <c r="D33" s="6"/>
      <c r="E33" s="3" t="s">
        <v>29</v>
      </c>
      <c r="F33" s="5">
        <v>0.0032955478067317402</v>
      </c>
      <c r="G33" s="23"/>
      <c r="H33" s="89" t="s">
        <v>118</v>
      </c>
      <c r="I33" s="3"/>
      <c r="J33" s="90">
        <v>1.9905558954057132E-05</v>
      </c>
    </row>
    <row r="34" spans="1:10" ht="15">
      <c r="A34" s="37"/>
      <c r="B34" s="38"/>
      <c r="C34" s="39"/>
      <c r="D34" s="6"/>
      <c r="E34" s="3" t="s">
        <v>28</v>
      </c>
      <c r="F34" s="5">
        <v>0</v>
      </c>
      <c r="G34" s="23"/>
      <c r="H34" s="89" t="s">
        <v>121</v>
      </c>
      <c r="I34" s="89"/>
      <c r="J34" s="90">
        <v>2.728614271342885E-07</v>
      </c>
    </row>
    <row r="35" spans="1:10" ht="15">
      <c r="A35" s="40"/>
      <c r="B35" s="7"/>
      <c r="C35" s="41"/>
      <c r="D35" s="6"/>
      <c r="E35" s="6"/>
      <c r="F35" s="6"/>
      <c r="G35" s="23"/>
      <c r="H35" s="89"/>
      <c r="I35" s="3"/>
      <c r="J35" s="90"/>
    </row>
    <row r="36" spans="1:10" ht="15">
      <c r="A36" s="35" t="s">
        <v>41</v>
      </c>
      <c r="B36" s="21" t="s">
        <v>45</v>
      </c>
      <c r="C36" s="21"/>
      <c r="D36" s="6"/>
      <c r="E36" s="1" t="s">
        <v>15</v>
      </c>
      <c r="F36" s="2" t="s">
        <v>1</v>
      </c>
      <c r="G36" s="23"/>
      <c r="H36" s="89"/>
      <c r="I36" s="3"/>
      <c r="J36" s="90"/>
    </row>
    <row r="37" spans="1:10" ht="15">
      <c r="A37" s="37" t="s">
        <v>43</v>
      </c>
      <c r="B37" s="5">
        <v>0.8022683116751252</v>
      </c>
      <c r="C37" s="42"/>
      <c r="D37" s="6"/>
      <c r="E37" s="3" t="s">
        <v>10</v>
      </c>
      <c r="F37" s="4">
        <v>0.3014815405791028</v>
      </c>
      <c r="G37" s="23"/>
      <c r="H37" s="89"/>
      <c r="I37" s="3"/>
      <c r="J37" s="90"/>
    </row>
    <row r="38" spans="1:10" ht="15">
      <c r="A38" s="37" t="s">
        <v>44</v>
      </c>
      <c r="B38" s="5">
        <v>0.1977316883248751</v>
      </c>
      <c r="C38" s="42"/>
      <c r="D38" s="6"/>
      <c r="E38" s="3" t="s">
        <v>26</v>
      </c>
      <c r="F38" s="4">
        <v>0.2532444940864464</v>
      </c>
      <c r="G38" s="6"/>
      <c r="H38" s="89"/>
      <c r="I38" s="89"/>
      <c r="J38" s="90"/>
    </row>
    <row r="39" spans="1:10" ht="15">
      <c r="A39" s="37" t="s">
        <v>46</v>
      </c>
      <c r="B39" s="43">
        <v>4.619132681049087</v>
      </c>
      <c r="C39" s="41"/>
      <c r="D39" s="6"/>
      <c r="E39" s="3" t="s">
        <v>14</v>
      </c>
      <c r="F39" s="4">
        <v>0.2524869986428566</v>
      </c>
      <c r="G39" s="6"/>
      <c r="H39" s="89"/>
      <c r="I39" s="89"/>
      <c r="J39" s="90"/>
    </row>
    <row r="40" spans="1:10" ht="15">
      <c r="A40" s="35" t="s">
        <v>47</v>
      </c>
      <c r="B40" s="169"/>
      <c r="C40" s="2" t="s">
        <v>1</v>
      </c>
      <c r="D40" s="6"/>
      <c r="E40" s="3" t="s">
        <v>27</v>
      </c>
      <c r="F40" s="5">
        <v>0.10837045425319017</v>
      </c>
      <c r="G40" s="6"/>
      <c r="H40" s="89"/>
      <c r="I40" s="89"/>
      <c r="J40" s="90"/>
    </row>
    <row r="41" spans="1:10" ht="15">
      <c r="A41" s="44" t="s">
        <v>48</v>
      </c>
      <c r="B41" s="92"/>
      <c r="C41" s="45">
        <v>1990882589664.8499</v>
      </c>
      <c r="D41" s="6"/>
      <c r="E41" s="3" t="s">
        <v>11</v>
      </c>
      <c r="F41" s="5">
        <v>0.044590971476549224</v>
      </c>
      <c r="G41" s="6"/>
      <c r="H41" s="89"/>
      <c r="I41" s="89"/>
      <c r="J41" s="90"/>
    </row>
    <row r="42" spans="1:10" ht="15">
      <c r="A42" s="46" t="s">
        <v>49</v>
      </c>
      <c r="B42" s="170"/>
      <c r="C42" s="45">
        <v>1636896014262.819</v>
      </c>
      <c r="D42" s="6"/>
      <c r="E42" s="3" t="s">
        <v>13</v>
      </c>
      <c r="F42" s="5">
        <v>0.024927239995603458</v>
      </c>
      <c r="G42" s="6"/>
      <c r="H42" s="24"/>
      <c r="I42" s="6"/>
      <c r="J42" s="171"/>
    </row>
    <row r="43" spans="1:10" ht="15">
      <c r="A43" s="46"/>
      <c r="B43"/>
      <c r="C43"/>
      <c r="D43" s="6"/>
      <c r="E43" s="3" t="s">
        <v>12</v>
      </c>
      <c r="F43" s="5">
        <v>0.011602753159519898</v>
      </c>
      <c r="G43" s="6"/>
      <c r="H43" s="24"/>
      <c r="I43" s="6"/>
      <c r="J43" s="171"/>
    </row>
    <row r="44" spans="1:10" ht="15">
      <c r="A44" s="46"/>
      <c r="B44"/>
      <c r="C44"/>
      <c r="D44" s="6"/>
      <c r="E44" s="3" t="s">
        <v>29</v>
      </c>
      <c r="F44" s="5">
        <v>0.0032955478067317402</v>
      </c>
      <c r="G44" s="6"/>
      <c r="H44" s="24"/>
      <c r="I44" s="6"/>
      <c r="J44" s="171"/>
    </row>
    <row r="45" spans="1:10" ht="15">
      <c r="A45" s="46"/>
      <c r="B45"/>
      <c r="C45"/>
      <c r="D45" s="6"/>
      <c r="E45" s="3" t="s">
        <v>28</v>
      </c>
      <c r="F45" s="5">
        <v>0</v>
      </c>
      <c r="G45" s="6"/>
      <c r="H45" s="24"/>
      <c r="I45" s="6"/>
      <c r="J45" s="171"/>
    </row>
    <row r="46" spans="1:10" ht="15">
      <c r="A46" s="46"/>
      <c r="B46"/>
      <c r="C46"/>
      <c r="D46" s="172"/>
      <c r="E46" s="6"/>
      <c r="F46" s="7"/>
      <c r="G46" s="6"/>
      <c r="H46" s="6"/>
      <c r="I46" s="25"/>
      <c r="J46" s="171"/>
    </row>
    <row r="47" spans="1:10" ht="15">
      <c r="A47" s="46"/>
      <c r="B47"/>
      <c r="C47"/>
      <c r="D47" s="6"/>
      <c r="E47" s="1" t="s">
        <v>16</v>
      </c>
      <c r="F47" s="1" t="s">
        <v>34</v>
      </c>
      <c r="G47" s="1"/>
      <c r="H47" s="12" t="s">
        <v>30</v>
      </c>
      <c r="I47" s="25"/>
      <c r="J47" s="171"/>
    </row>
    <row r="48" spans="1:10" ht="15">
      <c r="A48" s="46"/>
      <c r="B48"/>
      <c r="C48"/>
      <c r="D48" s="6"/>
      <c r="E48" s="10" t="s">
        <v>21</v>
      </c>
      <c r="F48" s="9">
        <v>1104000000000</v>
      </c>
      <c r="G48" s="173"/>
      <c r="H48" s="174">
        <v>0.06491672948687902</v>
      </c>
      <c r="I48" s="175" t="s">
        <v>35</v>
      </c>
      <c r="J48" s="171"/>
    </row>
    <row r="49" spans="1:10" ht="15">
      <c r="A49" s="46"/>
      <c r="B49"/>
      <c r="C49"/>
      <c r="D49" s="6"/>
      <c r="E49" s="10" t="s">
        <v>17</v>
      </c>
      <c r="F49" s="9">
        <v>500000000000</v>
      </c>
      <c r="G49" s="173"/>
      <c r="H49" s="174">
        <v>0.07315699425158016</v>
      </c>
      <c r="I49"/>
      <c r="J49" s="171"/>
    </row>
    <row r="50" spans="1:10" ht="15">
      <c r="A50" s="46"/>
      <c r="B50"/>
      <c r="C50"/>
      <c r="D50" s="6"/>
      <c r="E50" s="8" t="s">
        <v>18</v>
      </c>
      <c r="F50" s="9">
        <v>254115460364.24954</v>
      </c>
      <c r="G50" s="173"/>
      <c r="H50" s="174">
        <v>0.06398196754223351</v>
      </c>
      <c r="I50"/>
      <c r="J50" s="171"/>
    </row>
    <row r="51" spans="1:10" ht="15">
      <c r="A51" s="46"/>
      <c r="B51"/>
      <c r="C51"/>
      <c r="D51" s="6"/>
      <c r="E51" s="10" t="s">
        <v>19</v>
      </c>
      <c r="F51" s="9">
        <v>86856900142.65337</v>
      </c>
      <c r="G51" s="173"/>
      <c r="H51" s="174">
        <v>0.08843576660156227</v>
      </c>
      <c r="I51" s="176" t="s">
        <v>36</v>
      </c>
      <c r="J51" s="171"/>
    </row>
    <row r="52" spans="1:10" ht="15">
      <c r="A52" s="44"/>
      <c r="B52" s="95"/>
      <c r="C52" s="45"/>
      <c r="D52" s="6"/>
      <c r="E52" s="10" t="s">
        <v>37</v>
      </c>
      <c r="F52" s="9">
        <v>46118042406.352776</v>
      </c>
      <c r="G52" s="173"/>
      <c r="H52" s="174">
        <v>0.013620479049470164</v>
      </c>
      <c r="I52" s="25"/>
      <c r="J52" s="171"/>
    </row>
    <row r="53" spans="1:10" ht="15">
      <c r="A53" s="168"/>
      <c r="B53" s="6"/>
      <c r="C53" s="45"/>
      <c r="D53" s="6"/>
      <c r="E53" s="10" t="s">
        <v>20</v>
      </c>
      <c r="F53" s="9">
        <v>4425085670.513435</v>
      </c>
      <c r="G53" s="177"/>
      <c r="H53" s="178">
        <v>0.0708652811396134</v>
      </c>
      <c r="I53" s="25"/>
      <c r="J53" s="171"/>
    </row>
    <row r="54" spans="1:10" ht="15">
      <c r="A54" s="98"/>
      <c r="B54" s="96"/>
      <c r="C54" s="96"/>
      <c r="D54" s="96"/>
      <c r="E54" s="11" t="s">
        <v>22</v>
      </c>
      <c r="F54" s="26"/>
      <c r="G54" s="179"/>
      <c r="H54" s="27">
        <v>0.06671377180341952</v>
      </c>
      <c r="I54" s="96"/>
      <c r="J54" s="97"/>
    </row>
    <row r="55" spans="1:10" ht="15">
      <c r="A55" s="98"/>
      <c r="B55" s="96"/>
      <c r="C55" s="96"/>
      <c r="D55" s="96"/>
      <c r="E55" s="11"/>
      <c r="F55" s="26"/>
      <c r="G55" s="179"/>
      <c r="H55" s="27"/>
      <c r="I55" s="96"/>
      <c r="J55" s="97"/>
    </row>
    <row r="56" spans="1:10" ht="15">
      <c r="A56" s="228" t="s">
        <v>128</v>
      </c>
      <c r="B56" s="229"/>
      <c r="C56" s="229"/>
      <c r="D56" s="229"/>
      <c r="E56" s="229"/>
      <c r="F56" s="229"/>
      <c r="G56" s="229"/>
      <c r="H56" s="229"/>
      <c r="I56" s="229"/>
      <c r="J56" s="230"/>
    </row>
    <row r="57" spans="1:10" ht="15">
      <c r="A57" s="228"/>
      <c r="B57" s="229"/>
      <c r="C57" s="229"/>
      <c r="D57" s="229"/>
      <c r="E57" s="229"/>
      <c r="F57" s="229"/>
      <c r="G57" s="229"/>
      <c r="H57" s="229"/>
      <c r="I57" s="229"/>
      <c r="J57" s="230"/>
    </row>
    <row r="58" spans="1:10" ht="15">
      <c r="A58" s="228"/>
      <c r="B58" s="229"/>
      <c r="C58" s="229"/>
      <c r="D58" s="229"/>
      <c r="E58" s="229"/>
      <c r="F58" s="229"/>
      <c r="G58" s="229"/>
      <c r="H58" s="229"/>
      <c r="I58" s="229"/>
      <c r="J58" s="230"/>
    </row>
    <row r="59" spans="1:10" ht="15">
      <c r="A59" s="238" t="s">
        <v>129</v>
      </c>
      <c r="B59" s="239"/>
      <c r="C59" s="239"/>
      <c r="D59" s="239"/>
      <c r="E59" s="239"/>
      <c r="F59" s="239"/>
      <c r="G59" s="239"/>
      <c r="H59" s="239"/>
      <c r="I59" s="239"/>
      <c r="J59" s="240"/>
    </row>
    <row r="60" spans="1:10" ht="15">
      <c r="A60" s="228" t="s">
        <v>148</v>
      </c>
      <c r="B60" s="229"/>
      <c r="C60" s="229"/>
      <c r="D60" s="229"/>
      <c r="E60" s="229"/>
      <c r="F60" s="229"/>
      <c r="G60" s="229"/>
      <c r="H60" s="229"/>
      <c r="I60" s="229"/>
      <c r="J60" s="230"/>
    </row>
    <row r="61" spans="1:10" ht="15">
      <c r="A61" s="228" t="s">
        <v>149</v>
      </c>
      <c r="B61" s="229"/>
      <c r="C61" s="229"/>
      <c r="D61" s="229"/>
      <c r="E61" s="229"/>
      <c r="F61" s="229"/>
      <c r="G61" s="229"/>
      <c r="H61" s="229"/>
      <c r="I61" s="229"/>
      <c r="J61" s="230"/>
    </row>
    <row r="62" spans="1:10" ht="15">
      <c r="A62" s="228" t="s">
        <v>150</v>
      </c>
      <c r="B62" s="229"/>
      <c r="C62" s="229"/>
      <c r="D62" s="229"/>
      <c r="E62" s="229"/>
      <c r="F62" s="229"/>
      <c r="G62" s="229"/>
      <c r="H62" s="229"/>
      <c r="I62" s="229"/>
      <c r="J62" s="230"/>
    </row>
    <row r="63" spans="1:10" ht="15">
      <c r="A63" s="228" t="s">
        <v>133</v>
      </c>
      <c r="B63" s="229"/>
      <c r="C63" s="229"/>
      <c r="D63" s="229"/>
      <c r="E63" s="229"/>
      <c r="F63" s="229"/>
      <c r="G63" s="229"/>
      <c r="H63" s="229"/>
      <c r="I63" s="229"/>
      <c r="J63" s="230"/>
    </row>
    <row r="64" spans="1:10" ht="15">
      <c r="A64" s="228" t="s">
        <v>134</v>
      </c>
      <c r="B64" s="229"/>
      <c r="C64" s="229"/>
      <c r="D64" s="229"/>
      <c r="E64" s="229"/>
      <c r="F64" s="229"/>
      <c r="G64" s="229"/>
      <c r="H64" s="229"/>
      <c r="I64" s="229"/>
      <c r="J64" s="230"/>
    </row>
    <row r="65" spans="1:10" ht="15.75" thickBot="1">
      <c r="A65" s="231" t="s">
        <v>135</v>
      </c>
      <c r="B65" s="232"/>
      <c r="C65" s="232"/>
      <c r="D65" s="232"/>
      <c r="E65" s="232"/>
      <c r="F65" s="232"/>
      <c r="G65" s="232"/>
      <c r="H65" s="232"/>
      <c r="I65" s="232"/>
      <c r="J65" s="233"/>
    </row>
  </sheetData>
  <sheetProtection/>
  <mergeCells count="9">
    <mergeCell ref="A63:J63"/>
    <mergeCell ref="A64:J64"/>
    <mergeCell ref="A65:J65"/>
    <mergeCell ref="A2:J3"/>
    <mergeCell ref="A56:J58"/>
    <mergeCell ref="A59:J59"/>
    <mergeCell ref="A60:J60"/>
    <mergeCell ref="A61:J61"/>
    <mergeCell ref="A62:J6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37">
      <selection activeCell="C38" sqref="C38"/>
    </sheetView>
  </sheetViews>
  <sheetFormatPr defaultColWidth="11.421875" defaultRowHeight="15"/>
  <cols>
    <col min="1" max="1" width="22.00390625" style="0" bestFit="1" customWidth="1"/>
    <col min="2" max="2" width="24.7109375" style="0" bestFit="1" customWidth="1"/>
    <col min="3" max="3" width="18.28125" style="0" bestFit="1" customWidth="1"/>
    <col min="5" max="5" width="30.7109375" style="0" bestFit="1" customWidth="1"/>
    <col min="6" max="6" width="18.00390625" style="0" bestFit="1" customWidth="1"/>
    <col min="8" max="8" width="29.00390625" style="0" bestFit="1" customWidth="1"/>
    <col min="9" max="9" width="3.421875" style="0" bestFit="1" customWidth="1"/>
    <col min="10" max="10" width="6.8515625" style="0" bestFit="1" customWidth="1"/>
  </cols>
  <sheetData>
    <row r="1" spans="1:10" ht="15">
      <c r="A1" s="247" t="s">
        <v>70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ht="15.75" thickBot="1">
      <c r="A2" s="250"/>
      <c r="B2" s="251"/>
      <c r="C2" s="251"/>
      <c r="D2" s="251"/>
      <c r="E2" s="251"/>
      <c r="F2" s="251"/>
      <c r="G2" s="251"/>
      <c r="H2" s="251"/>
      <c r="I2" s="251"/>
      <c r="J2" s="252"/>
    </row>
    <row r="3" spans="1:10" ht="15">
      <c r="A3" s="102"/>
      <c r="B3" s="103"/>
      <c r="C3" s="103"/>
      <c r="D3" s="103"/>
      <c r="E3" s="103"/>
      <c r="F3" s="103"/>
      <c r="G3" s="103"/>
      <c r="H3" s="103"/>
      <c r="I3" s="103"/>
      <c r="J3" s="104"/>
    </row>
    <row r="4" spans="1:10" ht="15">
      <c r="A4" s="105" t="s">
        <v>71</v>
      </c>
      <c r="B4" s="106" t="s">
        <v>1</v>
      </c>
      <c r="C4" s="106" t="s">
        <v>72</v>
      </c>
      <c r="D4" s="107"/>
      <c r="E4" s="108" t="s">
        <v>0</v>
      </c>
      <c r="F4" s="109" t="s">
        <v>1</v>
      </c>
      <c r="G4" s="110"/>
      <c r="H4" s="111" t="s">
        <v>73</v>
      </c>
      <c r="I4" s="111"/>
      <c r="J4" s="112" t="s">
        <v>1</v>
      </c>
    </row>
    <row r="5" spans="1:10" ht="15">
      <c r="A5" s="113" t="s">
        <v>74</v>
      </c>
      <c r="B5" s="114">
        <v>0.32776546145516067</v>
      </c>
      <c r="C5" s="115">
        <v>657234976229</v>
      </c>
      <c r="D5" s="116"/>
      <c r="E5" s="117" t="s">
        <v>2</v>
      </c>
      <c r="F5" s="118">
        <v>0.8009501434222388</v>
      </c>
      <c r="G5" s="110"/>
      <c r="H5" s="117" t="s">
        <v>75</v>
      </c>
      <c r="I5" s="117"/>
      <c r="J5" s="119">
        <v>0.381009565237276</v>
      </c>
    </row>
    <row r="6" spans="1:10" ht="15">
      <c r="A6" s="113" t="s">
        <v>76</v>
      </c>
      <c r="B6" s="114">
        <v>0.12553861143946268</v>
      </c>
      <c r="C6" s="115">
        <v>251729898381.99997</v>
      </c>
      <c r="D6" s="116"/>
      <c r="E6" s="117" t="s">
        <v>23</v>
      </c>
      <c r="F6" s="120">
        <v>0.12080132009830531</v>
      </c>
      <c r="G6" s="110"/>
      <c r="H6" s="117" t="s">
        <v>77</v>
      </c>
      <c r="I6" s="117"/>
      <c r="J6" s="119">
        <v>0.2493518097102592</v>
      </c>
    </row>
    <row r="7" spans="1:10" ht="15">
      <c r="A7" s="113" t="s">
        <v>78</v>
      </c>
      <c r="B7" s="114">
        <v>0.1201214104555775</v>
      </c>
      <c r="C7" s="115">
        <v>240867332375</v>
      </c>
      <c r="D7" s="116"/>
      <c r="E7" s="117" t="s">
        <v>4</v>
      </c>
      <c r="F7" s="120">
        <v>0.039696636969165304</v>
      </c>
      <c r="G7" s="110"/>
      <c r="H7" s="117" t="s">
        <v>79</v>
      </c>
      <c r="I7" s="117"/>
      <c r="J7" s="119">
        <v>0.16955923060297626</v>
      </c>
    </row>
    <row r="8" spans="1:10" ht="15">
      <c r="A8" s="113" t="s">
        <v>80</v>
      </c>
      <c r="B8" s="114">
        <v>0.0996531486584163</v>
      </c>
      <c r="C8" s="115">
        <v>199824394244.844</v>
      </c>
      <c r="D8" s="116"/>
      <c r="E8" s="117" t="s">
        <v>3</v>
      </c>
      <c r="F8" s="120">
        <v>0.023966084549746563</v>
      </c>
      <c r="G8" s="110"/>
      <c r="H8" s="117" t="s">
        <v>81</v>
      </c>
      <c r="I8" s="117"/>
      <c r="J8" s="119">
        <v>0.039696636969165304</v>
      </c>
    </row>
    <row r="9" spans="1:10" ht="15">
      <c r="A9" s="113" t="s">
        <v>82</v>
      </c>
      <c r="B9" s="114">
        <v>0.07885883216443598</v>
      </c>
      <c r="C9" s="115">
        <v>158127651562</v>
      </c>
      <c r="D9" s="116"/>
      <c r="E9" s="117" t="s">
        <v>25</v>
      </c>
      <c r="F9" s="120">
        <v>0.011618075529065863</v>
      </c>
      <c r="G9" s="110"/>
      <c r="H9" s="117" t="s">
        <v>83</v>
      </c>
      <c r="I9" s="117"/>
      <c r="J9" s="119">
        <v>0.02510368800045355</v>
      </c>
    </row>
    <row r="10" spans="1:10" ht="15">
      <c r="A10" s="113" t="s">
        <v>84</v>
      </c>
      <c r="B10" s="114">
        <v>0.0732086098681956</v>
      </c>
      <c r="C10" s="115">
        <v>146797831452</v>
      </c>
      <c r="D10" s="116"/>
      <c r="E10" s="117" t="s">
        <v>24</v>
      </c>
      <c r="F10" s="120">
        <v>0.0024984267615040605</v>
      </c>
      <c r="G10" s="110"/>
      <c r="H10" s="117" t="s">
        <v>85</v>
      </c>
      <c r="I10" s="117"/>
      <c r="J10" s="119">
        <v>0.022465031074132495</v>
      </c>
    </row>
    <row r="11" spans="1:10" ht="15">
      <c r="A11" s="113" t="s">
        <v>86</v>
      </c>
      <c r="B11" s="114">
        <v>0.0714549216420708</v>
      </c>
      <c r="C11" s="115">
        <v>143281337571</v>
      </c>
      <c r="D11" s="116"/>
      <c r="E11" s="117" t="s">
        <v>33</v>
      </c>
      <c r="F11" s="120">
        <v>0.0004693126699742969</v>
      </c>
      <c r="G11" s="110"/>
      <c r="H11" s="117" t="s">
        <v>87</v>
      </c>
      <c r="I11" s="117"/>
      <c r="J11" s="119">
        <v>0.020332062887386124</v>
      </c>
    </row>
    <row r="12" spans="1:10" ht="15">
      <c r="A12" s="113" t="s">
        <v>88</v>
      </c>
      <c r="B12" s="114">
        <v>0.056171515882267285</v>
      </c>
      <c r="C12" s="115">
        <v>112635067592.92671</v>
      </c>
      <c r="D12" s="116"/>
      <c r="E12" s="117"/>
      <c r="F12" s="118"/>
      <c r="G12" s="110"/>
      <c r="H12" s="117" t="s">
        <v>89</v>
      </c>
      <c r="I12" s="117"/>
      <c r="J12" s="119">
        <v>0.01745095097348088</v>
      </c>
    </row>
    <row r="13" spans="1:10" ht="15">
      <c r="A13" s="113" t="s">
        <v>90</v>
      </c>
      <c r="B13" s="114">
        <v>0.01506181533780028</v>
      </c>
      <c r="C13" s="115">
        <v>30201937085</v>
      </c>
      <c r="D13" s="116"/>
      <c r="E13" s="110"/>
      <c r="F13" s="110"/>
      <c r="G13" s="110"/>
      <c r="H13" s="121" t="s">
        <v>91</v>
      </c>
      <c r="I13" s="121"/>
      <c r="J13" s="122">
        <v>0.014342532930668768</v>
      </c>
    </row>
    <row r="14" spans="1:10" ht="15">
      <c r="A14" s="113" t="s">
        <v>92</v>
      </c>
      <c r="B14" s="114">
        <v>0.011635371825766641</v>
      </c>
      <c r="C14" s="115">
        <v>23331235973.957165</v>
      </c>
      <c r="D14" s="116"/>
      <c r="E14" s="108" t="s">
        <v>6</v>
      </c>
      <c r="F14" s="109" t="s">
        <v>1</v>
      </c>
      <c r="G14" s="110"/>
      <c r="H14" s="121" t="s">
        <v>93</v>
      </c>
      <c r="I14" s="121"/>
      <c r="J14" s="122">
        <v>0.012009624904224109</v>
      </c>
    </row>
    <row r="15" spans="1:10" ht="15">
      <c r="A15" s="113" t="s">
        <v>94</v>
      </c>
      <c r="B15" s="114">
        <v>0.007537894866295297</v>
      </c>
      <c r="C15" s="115">
        <v>15114979263.744164</v>
      </c>
      <c r="D15" s="116"/>
      <c r="E15" s="117" t="s">
        <v>7</v>
      </c>
      <c r="F15" s="118">
        <v>0.8009501434222388</v>
      </c>
      <c r="G15" s="110"/>
      <c r="H15" s="117" t="s">
        <v>95</v>
      </c>
      <c r="I15" s="117"/>
      <c r="J15" s="119">
        <v>0.009417104649465864</v>
      </c>
    </row>
    <row r="16" spans="1:10" ht="15">
      <c r="A16" s="113" t="s">
        <v>96</v>
      </c>
      <c r="B16" s="114">
        <v>0.006829777586032747</v>
      </c>
      <c r="C16" s="115">
        <v>13695063200</v>
      </c>
      <c r="D16" s="123"/>
      <c r="E16" s="117" t="s">
        <v>23</v>
      </c>
      <c r="F16" s="120">
        <v>0.12080132009830531</v>
      </c>
      <c r="G16" s="110"/>
      <c r="H16" s="117" t="s">
        <v>97</v>
      </c>
      <c r="I16" s="117"/>
      <c r="J16" s="119">
        <v>0.008919609783715737</v>
      </c>
    </row>
    <row r="17" spans="1:10" ht="15">
      <c r="A17" s="113" t="s">
        <v>98</v>
      </c>
      <c r="B17" s="114">
        <v>0.0024984267615040605</v>
      </c>
      <c r="C17" s="115">
        <v>5009842848.959413</v>
      </c>
      <c r="D17" s="123"/>
      <c r="E17" s="117" t="s">
        <v>4</v>
      </c>
      <c r="F17" s="120">
        <v>0.039696636969165304</v>
      </c>
      <c r="G17" s="110"/>
      <c r="H17" s="117" t="s">
        <v>99</v>
      </c>
      <c r="I17" s="117"/>
      <c r="J17" s="119">
        <v>0.00732507462266116</v>
      </c>
    </row>
    <row r="18" spans="1:10" ht="15">
      <c r="A18" s="113" t="s">
        <v>100</v>
      </c>
      <c r="B18" s="114">
        <v>0.0023453906545442124</v>
      </c>
      <c r="C18" s="115">
        <v>4702975000</v>
      </c>
      <c r="D18" s="116"/>
      <c r="E18" s="117" t="s">
        <v>8</v>
      </c>
      <c r="F18" s="120">
        <v>0.023966084549746563</v>
      </c>
      <c r="G18" s="110"/>
      <c r="H18" s="117" t="s">
        <v>101</v>
      </c>
      <c r="I18" s="117"/>
      <c r="J18" s="119">
        <v>0.0072173779039433495</v>
      </c>
    </row>
    <row r="19" spans="1:10" ht="15">
      <c r="A19" s="113" t="s">
        <v>102</v>
      </c>
      <c r="B19" s="114">
        <v>0.0004693126699742969</v>
      </c>
      <c r="C19" s="115">
        <v>941065297.5</v>
      </c>
      <c r="D19" s="116"/>
      <c r="E19" s="117" t="s">
        <v>25</v>
      </c>
      <c r="F19" s="118">
        <v>0.011618075529065863</v>
      </c>
      <c r="G19" s="124"/>
      <c r="H19" s="117" t="s">
        <v>103</v>
      </c>
      <c r="I19" s="117"/>
      <c r="J19" s="119">
        <v>0.006829777586032747</v>
      </c>
    </row>
    <row r="20" spans="1:10" ht="15">
      <c r="A20" s="113" t="s">
        <v>104</v>
      </c>
      <c r="B20" s="114">
        <v>0.000410607720140745</v>
      </c>
      <c r="C20" s="115">
        <v>823350190.6761</v>
      </c>
      <c r="D20" s="116"/>
      <c r="E20" s="117" t="s">
        <v>24</v>
      </c>
      <c r="F20" s="120">
        <v>0.0024984267615040605</v>
      </c>
      <c r="G20" s="124"/>
      <c r="H20" s="117" t="s">
        <v>105</v>
      </c>
      <c r="I20" s="117"/>
      <c r="J20" s="119">
        <v>0.0023453906545442124</v>
      </c>
    </row>
    <row r="21" spans="1:10" ht="15">
      <c r="A21" s="113" t="s">
        <v>106</v>
      </c>
      <c r="B21" s="114">
        <v>0.0001595924158483393</v>
      </c>
      <c r="C21" s="115">
        <v>320014553</v>
      </c>
      <c r="D21" s="116"/>
      <c r="E21" s="117" t="s">
        <v>33</v>
      </c>
      <c r="F21" s="118">
        <v>0.0004693126699742969</v>
      </c>
      <c r="G21" s="124"/>
      <c r="H21" s="117" t="s">
        <v>107</v>
      </c>
      <c r="I21" s="117"/>
      <c r="J21" s="119">
        <v>0.0022009708795999983</v>
      </c>
    </row>
    <row r="22" spans="1:10" ht="15">
      <c r="A22" s="113" t="s">
        <v>108</v>
      </c>
      <c r="B22" s="114">
        <v>0.00011085540675437531</v>
      </c>
      <c r="C22" s="115">
        <v>222287151</v>
      </c>
      <c r="D22" s="116"/>
      <c r="E22" s="117"/>
      <c r="F22" s="120"/>
      <c r="G22" s="124"/>
      <c r="H22" s="117" t="s">
        <v>109</v>
      </c>
      <c r="I22" s="117"/>
      <c r="J22" s="119">
        <v>0.00134817191252</v>
      </c>
    </row>
    <row r="23" spans="1:10" ht="15">
      <c r="A23" s="113" t="s">
        <v>110</v>
      </c>
      <c r="B23" s="114">
        <v>7.579144805164047E-05</v>
      </c>
      <c r="C23" s="115">
        <v>151976936</v>
      </c>
      <c r="D23" s="116"/>
      <c r="E23" s="110"/>
      <c r="F23" s="110"/>
      <c r="G23" s="124"/>
      <c r="H23" s="117" t="s">
        <v>111</v>
      </c>
      <c r="I23" s="117"/>
      <c r="J23" s="119">
        <v>0.0011421142476056353</v>
      </c>
    </row>
    <row r="24" spans="1:10" ht="15">
      <c r="A24" s="113" t="s">
        <v>112</v>
      </c>
      <c r="B24" s="114">
        <v>5.105043085168889E-05</v>
      </c>
      <c r="C24" s="115">
        <v>102366273</v>
      </c>
      <c r="D24" s="110"/>
      <c r="E24" s="108" t="s">
        <v>9</v>
      </c>
      <c r="F24" s="109" t="s">
        <v>1</v>
      </c>
      <c r="G24" s="125"/>
      <c r="H24" s="117" t="s">
        <v>113</v>
      </c>
      <c r="I24" s="117"/>
      <c r="J24" s="119">
        <v>0.0010295378717272948</v>
      </c>
    </row>
    <row r="25" spans="1:10" ht="15">
      <c r="A25" s="113" t="s">
        <v>114</v>
      </c>
      <c r="B25" s="120">
        <v>2.4567277835610635E-05</v>
      </c>
      <c r="C25" s="115">
        <v>49262281</v>
      </c>
      <c r="D25" s="110"/>
      <c r="E25" s="117" t="s">
        <v>10</v>
      </c>
      <c r="F25" s="118">
        <v>0.299222171652311</v>
      </c>
      <c r="G25" s="125"/>
      <c r="H25" s="117" t="s">
        <v>115</v>
      </c>
      <c r="I25" s="117"/>
      <c r="J25" s="119">
        <v>0.0004693126699742969</v>
      </c>
    </row>
    <row r="26" spans="1:10" ht="15">
      <c r="A26" s="113" t="s">
        <v>116</v>
      </c>
      <c r="B26" s="114">
        <v>1.7034033013392984E-05</v>
      </c>
      <c r="C26" s="115">
        <v>34156626</v>
      </c>
      <c r="D26" s="110"/>
      <c r="E26" s="117" t="s">
        <v>26</v>
      </c>
      <c r="F26" s="118">
        <v>0.2513466241879413</v>
      </c>
      <c r="G26" s="125"/>
      <c r="H26" s="117" t="s">
        <v>117</v>
      </c>
      <c r="I26" s="117"/>
      <c r="J26" s="119">
        <v>0.00039724902230028186</v>
      </c>
    </row>
    <row r="27" spans="1:10" ht="15">
      <c r="A27" s="113"/>
      <c r="B27" s="114"/>
      <c r="C27" s="115"/>
      <c r="D27" s="110"/>
      <c r="E27" s="117" t="s">
        <v>14</v>
      </c>
      <c r="F27" s="120">
        <v>0.2503827561229827</v>
      </c>
      <c r="G27" s="125"/>
      <c r="H27" s="117" t="s">
        <v>118</v>
      </c>
      <c r="I27" s="117"/>
      <c r="J27" s="119">
        <v>1.7296296700778917E-05</v>
      </c>
    </row>
    <row r="28" spans="1:10" ht="15">
      <c r="A28" s="113"/>
      <c r="B28" s="120"/>
      <c r="C28" s="115"/>
      <c r="D28" s="110"/>
      <c r="E28" s="117" t="s">
        <v>27</v>
      </c>
      <c r="F28" s="120">
        <v>0.11081817401473089</v>
      </c>
      <c r="G28" s="125"/>
      <c r="H28" s="117" t="s">
        <v>119</v>
      </c>
      <c r="I28" s="117"/>
      <c r="J28" s="119">
        <v>1.3358697840463178E-05</v>
      </c>
    </row>
    <row r="29" spans="1:10" ht="15">
      <c r="A29" s="113"/>
      <c r="B29" s="120"/>
      <c r="C29" s="115"/>
      <c r="D29" s="110"/>
      <c r="E29" s="117" t="s">
        <v>11</v>
      </c>
      <c r="F29" s="120">
        <v>0.042963279933300874</v>
      </c>
      <c r="G29" s="125"/>
      <c r="H29" s="117" t="s">
        <v>120</v>
      </c>
      <c r="I29" s="117"/>
      <c r="J29" s="119">
        <v>4.227328032173486E-06</v>
      </c>
    </row>
    <row r="30" spans="1:10" ht="15">
      <c r="A30" s="105" t="s">
        <v>41</v>
      </c>
      <c r="B30" s="106" t="s">
        <v>42</v>
      </c>
      <c r="C30" s="126"/>
      <c r="D30" s="110"/>
      <c r="E30" s="117" t="s">
        <v>13</v>
      </c>
      <c r="F30" s="118">
        <v>0.021190497295047364</v>
      </c>
      <c r="G30" s="125"/>
      <c r="H30" s="117" t="s">
        <v>121</v>
      </c>
      <c r="I30" s="117"/>
      <c r="J30" s="119">
        <v>2.2925833134607175E-06</v>
      </c>
    </row>
    <row r="31" spans="1:10" ht="15">
      <c r="A31" s="127" t="s">
        <v>43</v>
      </c>
      <c r="B31" s="120">
        <v>0.9221981225836431</v>
      </c>
      <c r="C31" s="128"/>
      <c r="D31" s="110"/>
      <c r="E31" s="117" t="s">
        <v>12</v>
      </c>
      <c r="F31" s="120">
        <v>0.01245982980561639</v>
      </c>
      <c r="G31" s="125"/>
      <c r="H31" s="117"/>
      <c r="I31" s="117"/>
      <c r="J31" s="119"/>
    </row>
    <row r="32" spans="1:10" ht="15">
      <c r="A32" s="127" t="s">
        <v>44</v>
      </c>
      <c r="B32" s="120">
        <v>0.077801877416357</v>
      </c>
      <c r="C32" s="128"/>
      <c r="D32" s="110"/>
      <c r="E32" s="117" t="s">
        <v>29</v>
      </c>
      <c r="F32" s="120">
        <v>0.011618075529065863</v>
      </c>
      <c r="G32" s="125"/>
      <c r="H32" s="117"/>
      <c r="I32" s="117"/>
      <c r="J32" s="119"/>
    </row>
    <row r="33" spans="1:10" ht="15">
      <c r="A33" s="127"/>
      <c r="B33" s="120"/>
      <c r="C33" s="128"/>
      <c r="D33" s="110"/>
      <c r="E33" s="117"/>
      <c r="F33" s="120"/>
      <c r="G33" s="125"/>
      <c r="H33" s="117"/>
      <c r="I33" s="117"/>
      <c r="J33" s="119"/>
    </row>
    <row r="34" spans="1:10" ht="15">
      <c r="A34" s="129"/>
      <c r="B34" s="130"/>
      <c r="C34" s="131"/>
      <c r="D34" s="110"/>
      <c r="E34" s="110"/>
      <c r="F34" s="110"/>
      <c r="G34" s="125"/>
      <c r="H34" s="117"/>
      <c r="I34" s="117"/>
      <c r="J34" s="119"/>
    </row>
    <row r="35" spans="1:10" ht="15">
      <c r="A35" s="105" t="s">
        <v>41</v>
      </c>
      <c r="B35" s="111" t="s">
        <v>122</v>
      </c>
      <c r="C35" s="111"/>
      <c r="D35" s="110"/>
      <c r="E35" s="108" t="s">
        <v>15</v>
      </c>
      <c r="F35" s="109" t="s">
        <v>1</v>
      </c>
      <c r="G35" s="125"/>
      <c r="H35" s="117"/>
      <c r="I35" s="117"/>
      <c r="J35" s="119"/>
    </row>
    <row r="36" spans="1:10" ht="15">
      <c r="A36" s="127" t="s">
        <v>123</v>
      </c>
      <c r="B36" s="120">
        <v>0.5366560421086706</v>
      </c>
      <c r="C36" s="132"/>
      <c r="D36" s="110"/>
      <c r="E36" s="117" t="s">
        <v>10</v>
      </c>
      <c r="F36" s="118">
        <v>0.299222171652311</v>
      </c>
      <c r="G36" s="125"/>
      <c r="H36" s="117"/>
      <c r="I36" s="117"/>
      <c r="J36" s="119"/>
    </row>
    <row r="37" spans="1:10" ht="15">
      <c r="A37" s="127" t="s">
        <v>124</v>
      </c>
      <c r="B37" s="120">
        <v>0.32717285460321543</v>
      </c>
      <c r="C37" s="132"/>
      <c r="D37" s="110"/>
      <c r="E37" s="117" t="s">
        <v>26</v>
      </c>
      <c r="F37" s="118">
        <v>0.2513466241879413</v>
      </c>
      <c r="G37" s="110"/>
      <c r="H37" s="117"/>
      <c r="I37" s="117"/>
      <c r="J37" s="119"/>
    </row>
    <row r="38" spans="1:10" ht="15">
      <c r="A38" s="127" t="s">
        <v>125</v>
      </c>
      <c r="B38" s="120">
        <v>0.13643021270223568</v>
      </c>
      <c r="C38" s="132"/>
      <c r="D38" s="110"/>
      <c r="E38" s="117" t="s">
        <v>14</v>
      </c>
      <c r="F38" s="118">
        <v>0.2503827561229827</v>
      </c>
      <c r="G38" s="110"/>
      <c r="H38" s="117"/>
      <c r="I38" s="117"/>
      <c r="J38" s="119"/>
    </row>
    <row r="39" spans="1:10" ht="15">
      <c r="A39" s="133" t="s">
        <v>126</v>
      </c>
      <c r="B39" s="134">
        <v>4.881102440363016</v>
      </c>
      <c r="C39" s="135"/>
      <c r="D39" s="135"/>
      <c r="E39" s="121" t="s">
        <v>27</v>
      </c>
      <c r="F39" s="136">
        <v>0.11081817401473089</v>
      </c>
      <c r="G39" s="135"/>
      <c r="H39" s="117"/>
      <c r="I39" s="117"/>
      <c r="J39" s="119"/>
    </row>
    <row r="40" spans="1:10" ht="15">
      <c r="A40" s="137" t="s">
        <v>127</v>
      </c>
      <c r="B40" s="138"/>
      <c r="C40" s="139" t="s">
        <v>1</v>
      </c>
      <c r="D40" s="135"/>
      <c r="E40" s="121" t="s">
        <v>11</v>
      </c>
      <c r="F40" s="136">
        <v>0.042456572942710574</v>
      </c>
      <c r="G40" s="135"/>
      <c r="H40" s="117"/>
      <c r="I40" s="117"/>
      <c r="J40" s="119"/>
    </row>
    <row r="41" spans="1:10" ht="15">
      <c r="A41" s="133" t="s">
        <v>48</v>
      </c>
      <c r="B41" s="140"/>
      <c r="C41" s="141">
        <v>2005199002088.6072</v>
      </c>
      <c r="D41" s="135"/>
      <c r="E41" s="121" t="s">
        <v>13</v>
      </c>
      <c r="F41" s="136">
        <v>0.021190497295047364</v>
      </c>
      <c r="G41" s="135"/>
      <c r="H41" s="117"/>
      <c r="I41" s="117"/>
      <c r="J41" s="119"/>
    </row>
    <row r="42" spans="1:10" ht="15">
      <c r="A42" s="142" t="s">
        <v>49</v>
      </c>
      <c r="B42" s="143"/>
      <c r="C42" s="141">
        <v>1780312650736.42</v>
      </c>
      <c r="D42" s="135"/>
      <c r="E42" s="121" t="s">
        <v>12</v>
      </c>
      <c r="F42" s="136">
        <v>0.012966536796206685</v>
      </c>
      <c r="G42" s="135"/>
      <c r="H42" s="135"/>
      <c r="I42" s="135"/>
      <c r="J42" s="144"/>
    </row>
    <row r="43" spans="1:10" ht="15">
      <c r="A43" s="142"/>
      <c r="B43" s="145"/>
      <c r="C43" s="145"/>
      <c r="D43" s="135"/>
      <c r="E43" s="121" t="s">
        <v>29</v>
      </c>
      <c r="F43" s="136">
        <v>0.011618075529065863</v>
      </c>
      <c r="G43" s="135"/>
      <c r="H43" s="135"/>
      <c r="I43" s="135"/>
      <c r="J43" s="144"/>
    </row>
    <row r="44" spans="1:10" ht="15">
      <c r="A44" s="142"/>
      <c r="B44" s="145"/>
      <c r="C44" s="145"/>
      <c r="D44" s="135"/>
      <c r="E44" s="121"/>
      <c r="F44" s="136"/>
      <c r="G44" s="135"/>
      <c r="H44" s="135"/>
      <c r="I44" s="135"/>
      <c r="J44" s="144"/>
    </row>
    <row r="45" spans="1:10" ht="15">
      <c r="A45" s="142"/>
      <c r="B45" s="145"/>
      <c r="C45" s="145"/>
      <c r="D45" s="146"/>
      <c r="E45" s="135"/>
      <c r="F45" s="147"/>
      <c r="G45" s="135"/>
      <c r="H45" s="135"/>
      <c r="I45" s="148"/>
      <c r="J45" s="144"/>
    </row>
    <row r="46" spans="1:10" ht="15">
      <c r="A46" s="142"/>
      <c r="B46" s="145"/>
      <c r="C46" s="145"/>
      <c r="D46" s="135"/>
      <c r="E46" s="139" t="s">
        <v>16</v>
      </c>
      <c r="F46" s="139" t="s">
        <v>34</v>
      </c>
      <c r="G46" s="139"/>
      <c r="H46" s="139" t="s">
        <v>30</v>
      </c>
      <c r="I46" s="148"/>
      <c r="J46" s="144"/>
    </row>
    <row r="47" spans="1:10" ht="15">
      <c r="A47" s="142"/>
      <c r="B47" s="145"/>
      <c r="C47" s="145"/>
      <c r="D47" s="135"/>
      <c r="E47" s="149" t="s">
        <v>21</v>
      </c>
      <c r="F47" s="150">
        <v>1104000000000</v>
      </c>
      <c r="G47" s="151"/>
      <c r="H47" s="93">
        <v>0.06666216664716633</v>
      </c>
      <c r="I47" s="152" t="s">
        <v>35</v>
      </c>
      <c r="J47" s="144"/>
    </row>
    <row r="48" spans="1:10" ht="15">
      <c r="A48" s="142"/>
      <c r="B48" s="145"/>
      <c r="C48" s="145"/>
      <c r="D48" s="135"/>
      <c r="E48" s="149" t="s">
        <v>17</v>
      </c>
      <c r="F48" s="150">
        <v>500000000000</v>
      </c>
      <c r="G48" s="151"/>
      <c r="H48" s="93">
        <v>0.07935656956351964</v>
      </c>
      <c r="I48" s="145"/>
      <c r="J48" s="144"/>
    </row>
    <row r="49" spans="1:10" ht="15">
      <c r="A49" s="142"/>
      <c r="B49" s="145"/>
      <c r="C49" s="145"/>
      <c r="D49" s="135"/>
      <c r="E49" s="149" t="s">
        <v>18</v>
      </c>
      <c r="F49" s="150">
        <v>231368670140.7766</v>
      </c>
      <c r="G49" s="153"/>
      <c r="H49" s="94">
        <v>0.055000932855792925</v>
      </c>
      <c r="I49" s="148" t="s">
        <v>36</v>
      </c>
      <c r="J49" s="144"/>
    </row>
    <row r="50" spans="1:10" ht="15">
      <c r="A50" s="142"/>
      <c r="B50" s="145"/>
      <c r="C50" s="145"/>
      <c r="D50" s="135"/>
      <c r="E50" s="149" t="s">
        <v>37</v>
      </c>
      <c r="F50" s="150">
        <v>87342896607.31085</v>
      </c>
      <c r="G50" s="151"/>
      <c r="H50" s="93">
        <v>0.021560613515162776</v>
      </c>
      <c r="I50" s="152"/>
      <c r="J50" s="144"/>
    </row>
    <row r="51" spans="1:10" ht="15">
      <c r="A51" s="142"/>
      <c r="B51" s="145"/>
      <c r="C51" s="145"/>
      <c r="D51" s="135"/>
      <c r="E51" s="149" t="s">
        <v>19</v>
      </c>
      <c r="F51" s="150">
        <v>79599656836.84398</v>
      </c>
      <c r="G51" s="151"/>
      <c r="H51" s="93">
        <v>0.08843576660156227</v>
      </c>
      <c r="I51" s="148"/>
      <c r="J51" s="144"/>
    </row>
    <row r="52" spans="1:10" ht="15">
      <c r="A52" s="133"/>
      <c r="B52" s="154"/>
      <c r="C52" s="141"/>
      <c r="D52" s="135"/>
      <c r="E52" s="149" t="s">
        <v>20</v>
      </c>
      <c r="F52" s="150">
        <v>2887778503.6761003</v>
      </c>
      <c r="G52" s="151"/>
      <c r="H52" s="93">
        <v>0.07115474541991945</v>
      </c>
      <c r="I52" s="152"/>
      <c r="J52" s="144"/>
    </row>
    <row r="53" spans="1:10" ht="15">
      <c r="A53" s="155"/>
      <c r="B53" s="135"/>
      <c r="C53" s="141"/>
      <c r="D53" s="135"/>
      <c r="E53" s="149" t="s">
        <v>38</v>
      </c>
      <c r="F53" s="150">
        <v>0</v>
      </c>
      <c r="G53" s="151"/>
      <c r="H53" s="93">
        <v>0</v>
      </c>
      <c r="I53" s="156"/>
      <c r="J53" s="144"/>
    </row>
    <row r="54" spans="1:10" ht="15">
      <c r="A54" s="155"/>
      <c r="B54" s="135"/>
      <c r="C54" s="157"/>
      <c r="D54" s="135"/>
      <c r="E54" s="149" t="s">
        <v>39</v>
      </c>
      <c r="F54" s="150">
        <v>0</v>
      </c>
      <c r="G54" s="153"/>
      <c r="H54" s="94">
        <v>0</v>
      </c>
      <c r="I54" s="145"/>
      <c r="J54" s="144"/>
    </row>
    <row r="55" spans="1:10" ht="15">
      <c r="A55" s="155"/>
      <c r="B55" s="135"/>
      <c r="C55" s="157"/>
      <c r="D55" s="158"/>
      <c r="E55" s="149" t="s">
        <v>40</v>
      </c>
      <c r="F55" s="150">
        <v>0</v>
      </c>
      <c r="G55" s="153"/>
      <c r="H55" s="94">
        <v>0</v>
      </c>
      <c r="I55" s="158"/>
      <c r="J55" s="159"/>
    </row>
    <row r="56" spans="1:10" ht="15">
      <c r="A56" s="160"/>
      <c r="B56" s="158"/>
      <c r="C56" s="158"/>
      <c r="D56" s="158"/>
      <c r="E56" s="161" t="s">
        <v>22</v>
      </c>
      <c r="F56" s="162"/>
      <c r="G56" s="163"/>
      <c r="H56" s="164">
        <v>0.06738827994913303</v>
      </c>
      <c r="I56" s="158"/>
      <c r="J56" s="159"/>
    </row>
    <row r="57" spans="1:10" ht="15">
      <c r="A57" s="160"/>
      <c r="B57" s="158"/>
      <c r="C57" s="158"/>
      <c r="D57" s="158"/>
      <c r="E57" s="161"/>
      <c r="F57" s="165"/>
      <c r="G57" s="166"/>
      <c r="H57" s="167"/>
      <c r="I57" s="158"/>
      <c r="J57" s="159"/>
    </row>
    <row r="58" spans="1:10" ht="15">
      <c r="A58" s="160"/>
      <c r="B58" s="158"/>
      <c r="C58" s="158"/>
      <c r="D58" s="158"/>
      <c r="E58" s="161"/>
      <c r="F58" s="165"/>
      <c r="G58" s="166"/>
      <c r="H58" s="167"/>
      <c r="I58" s="158"/>
      <c r="J58" s="159"/>
    </row>
    <row r="59" spans="1:10" ht="15" customHeight="1">
      <c r="A59" s="253" t="s">
        <v>128</v>
      </c>
      <c r="B59" s="254"/>
      <c r="C59" s="254"/>
      <c r="D59" s="254"/>
      <c r="E59" s="254"/>
      <c r="F59" s="254"/>
      <c r="G59" s="254"/>
      <c r="H59" s="254"/>
      <c r="I59" s="254"/>
      <c r="J59" s="255"/>
    </row>
    <row r="60" spans="1:10" ht="15">
      <c r="A60" s="253"/>
      <c r="B60" s="254"/>
      <c r="C60" s="254"/>
      <c r="D60" s="254"/>
      <c r="E60" s="254"/>
      <c r="F60" s="254"/>
      <c r="G60" s="254"/>
      <c r="H60" s="254"/>
      <c r="I60" s="254"/>
      <c r="J60" s="255"/>
    </row>
    <row r="61" spans="1:10" ht="15">
      <c r="A61" s="253"/>
      <c r="B61" s="254"/>
      <c r="C61" s="254"/>
      <c r="D61" s="254"/>
      <c r="E61" s="254"/>
      <c r="F61" s="254"/>
      <c r="G61" s="254"/>
      <c r="H61" s="254"/>
      <c r="I61" s="254"/>
      <c r="J61" s="255"/>
    </row>
    <row r="62" spans="1:10" ht="15" customHeight="1">
      <c r="A62" s="241" t="s">
        <v>129</v>
      </c>
      <c r="B62" s="242"/>
      <c r="C62" s="242"/>
      <c r="D62" s="242"/>
      <c r="E62" s="242"/>
      <c r="F62" s="242"/>
      <c r="G62" s="242"/>
      <c r="H62" s="242"/>
      <c r="I62" s="242"/>
      <c r="J62" s="243"/>
    </row>
    <row r="63" spans="1:10" ht="15" customHeight="1">
      <c r="A63" s="241" t="s">
        <v>130</v>
      </c>
      <c r="B63" s="242"/>
      <c r="C63" s="242"/>
      <c r="D63" s="242"/>
      <c r="E63" s="242"/>
      <c r="F63" s="242"/>
      <c r="G63" s="242"/>
      <c r="H63" s="242"/>
      <c r="I63" s="242"/>
      <c r="J63" s="243"/>
    </row>
    <row r="64" spans="1:10" ht="15" customHeight="1">
      <c r="A64" s="253" t="s">
        <v>131</v>
      </c>
      <c r="B64" s="254"/>
      <c r="C64" s="254"/>
      <c r="D64" s="254"/>
      <c r="E64" s="254"/>
      <c r="F64" s="254"/>
      <c r="G64" s="254"/>
      <c r="H64" s="254"/>
      <c r="I64" s="254"/>
      <c r="J64" s="255"/>
    </row>
    <row r="65" spans="1:10" ht="15" customHeight="1">
      <c r="A65" s="241" t="s">
        <v>132</v>
      </c>
      <c r="B65" s="242"/>
      <c r="C65" s="242"/>
      <c r="D65" s="242"/>
      <c r="E65" s="242"/>
      <c r="F65" s="242"/>
      <c r="G65" s="242"/>
      <c r="H65" s="242"/>
      <c r="I65" s="242"/>
      <c r="J65" s="243"/>
    </row>
    <row r="66" spans="1:10" ht="15" customHeight="1">
      <c r="A66" s="241" t="s">
        <v>133</v>
      </c>
      <c r="B66" s="242"/>
      <c r="C66" s="242"/>
      <c r="D66" s="242"/>
      <c r="E66" s="242"/>
      <c r="F66" s="242"/>
      <c r="G66" s="242"/>
      <c r="H66" s="242"/>
      <c r="I66" s="242"/>
      <c r="J66" s="243"/>
    </row>
    <row r="67" spans="1:10" ht="15" customHeight="1">
      <c r="A67" s="241" t="s">
        <v>134</v>
      </c>
      <c r="B67" s="242"/>
      <c r="C67" s="242"/>
      <c r="D67" s="242"/>
      <c r="E67" s="242"/>
      <c r="F67" s="242"/>
      <c r="G67" s="242"/>
      <c r="H67" s="242"/>
      <c r="I67" s="242"/>
      <c r="J67" s="243"/>
    </row>
    <row r="68" spans="1:10" ht="15.75" customHeight="1" thickBot="1">
      <c r="A68" s="244" t="s">
        <v>135</v>
      </c>
      <c r="B68" s="245"/>
      <c r="C68" s="245"/>
      <c r="D68" s="245"/>
      <c r="E68" s="245"/>
      <c r="F68" s="245"/>
      <c r="G68" s="245"/>
      <c r="H68" s="245"/>
      <c r="I68" s="245"/>
      <c r="J68" s="246"/>
    </row>
  </sheetData>
  <sheetProtection/>
  <mergeCells count="9">
    <mergeCell ref="A66:J66"/>
    <mergeCell ref="A67:J67"/>
    <mergeCell ref="A68:J68"/>
    <mergeCell ref="A1:J2"/>
    <mergeCell ref="A59:J61"/>
    <mergeCell ref="A62:J62"/>
    <mergeCell ref="A63:J63"/>
    <mergeCell ref="A64:J64"/>
    <mergeCell ref="A65:J6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69"/>
  <sheetViews>
    <sheetView zoomScalePageLayoutView="0" workbookViewId="0" topLeftCell="A49">
      <selection activeCell="J58" sqref="J58"/>
    </sheetView>
  </sheetViews>
  <sheetFormatPr defaultColWidth="11.421875" defaultRowHeight="15"/>
  <cols>
    <col min="1" max="1" width="1.8515625" style="0" customWidth="1"/>
    <col min="2" max="2" width="21.8515625" style="0" customWidth="1"/>
    <col min="3" max="3" width="16.7109375" style="0" customWidth="1"/>
    <col min="4" max="4" width="18.28125" style="0" customWidth="1"/>
    <col min="5" max="5" width="3.7109375" style="0" customWidth="1"/>
    <col min="6" max="6" width="25.421875" style="0" customWidth="1"/>
    <col min="7" max="7" width="18.00390625" style="0" customWidth="1"/>
    <col min="8" max="8" width="3.7109375" style="0" customWidth="1"/>
    <col min="9" max="9" width="14.00390625" style="0" customWidth="1"/>
    <col min="10" max="10" width="11.7109375" style="0" customWidth="1"/>
    <col min="11" max="11" width="11.421875" style="0" customWidth="1"/>
    <col min="12" max="12" width="12.28125" style="0" customWidth="1"/>
    <col min="13" max="13" width="14.7109375" style="0" bestFit="1" customWidth="1"/>
  </cols>
  <sheetData>
    <row r="1" ht="9" customHeight="1" thickBot="1"/>
    <row r="2" spans="2:11" ht="10.5" customHeight="1">
      <c r="B2" s="234" t="s">
        <v>151</v>
      </c>
      <c r="C2" s="235"/>
      <c r="D2" s="235"/>
      <c r="E2" s="235"/>
      <c r="F2" s="235"/>
      <c r="G2" s="235"/>
      <c r="H2" s="235"/>
      <c r="I2" s="235"/>
      <c r="J2" s="235"/>
      <c r="K2" s="259"/>
    </row>
    <row r="3" spans="2:11" ht="10.5" customHeight="1" thickBot="1">
      <c r="B3" s="236"/>
      <c r="C3" s="237"/>
      <c r="D3" s="237"/>
      <c r="E3" s="237"/>
      <c r="F3" s="237"/>
      <c r="G3" s="237"/>
      <c r="H3" s="237"/>
      <c r="I3" s="237"/>
      <c r="J3" s="237"/>
      <c r="K3" s="260"/>
    </row>
    <row r="4" spans="2:11" ht="10.5" customHeight="1">
      <c r="B4" s="82"/>
      <c r="C4" s="83"/>
      <c r="D4" s="83"/>
      <c r="E4" s="83"/>
      <c r="F4" s="83"/>
      <c r="G4" s="83"/>
      <c r="H4" s="83"/>
      <c r="I4" s="83"/>
      <c r="J4" s="83"/>
      <c r="K4" s="84"/>
    </row>
    <row r="5" spans="2:11" ht="10.5" customHeight="1">
      <c r="B5" s="35" t="s">
        <v>71</v>
      </c>
      <c r="C5" s="12" t="s">
        <v>1</v>
      </c>
      <c r="D5" s="12" t="s">
        <v>72</v>
      </c>
      <c r="E5" s="85"/>
      <c r="F5" s="1" t="s">
        <v>0</v>
      </c>
      <c r="G5" s="2" t="s">
        <v>1</v>
      </c>
      <c r="H5" s="6"/>
      <c r="I5" s="21" t="s">
        <v>73</v>
      </c>
      <c r="J5" s="21"/>
      <c r="K5" s="86" t="s">
        <v>1</v>
      </c>
    </row>
    <row r="6" spans="2:11" ht="10.5" customHeight="1">
      <c r="B6" s="46" t="s">
        <v>74</v>
      </c>
      <c r="C6" s="87">
        <v>0.32638187481784997</v>
      </c>
      <c r="D6" s="9">
        <v>657229117601</v>
      </c>
      <c r="E6" s="88"/>
      <c r="F6" s="3" t="s">
        <v>2</v>
      </c>
      <c r="G6" s="4">
        <v>0.7973513114537951</v>
      </c>
      <c r="H6" s="6"/>
      <c r="I6" s="89" t="s">
        <v>75</v>
      </c>
      <c r="J6" s="89"/>
      <c r="K6" s="90">
        <v>0.3794046028743051</v>
      </c>
    </row>
    <row r="7" spans="2:11" ht="10.5" customHeight="1">
      <c r="B7" s="46" t="s">
        <v>76</v>
      </c>
      <c r="C7" s="87">
        <v>0.12499869636555513</v>
      </c>
      <c r="D7" s="9">
        <v>251707552570</v>
      </c>
      <c r="E7" s="88"/>
      <c r="F7" s="3" t="s">
        <v>23</v>
      </c>
      <c r="G7" s="5">
        <v>0.11568879165260049</v>
      </c>
      <c r="H7" s="6"/>
      <c r="I7" s="89" t="s">
        <v>77</v>
      </c>
      <c r="J7" s="89"/>
      <c r="K7" s="90">
        <v>0.19936569694413042</v>
      </c>
    </row>
    <row r="8" spans="2:11" ht="10.5" customHeight="1">
      <c r="B8" s="46" t="s">
        <v>78</v>
      </c>
      <c r="C8" s="87">
        <v>0.11960560827395776</v>
      </c>
      <c r="D8" s="9">
        <v>240847591276</v>
      </c>
      <c r="E8" s="88"/>
      <c r="F8" s="3" t="s">
        <v>4</v>
      </c>
      <c r="G8" s="5">
        <v>0.041240416397804264</v>
      </c>
      <c r="H8" s="6"/>
      <c r="I8" s="89" t="s">
        <v>79</v>
      </c>
      <c r="J8" s="89"/>
      <c r="K8" s="90">
        <v>0.16884498033673265</v>
      </c>
    </row>
    <row r="9" spans="2:11" ht="10.5" customHeight="1">
      <c r="B9" s="46" t="s">
        <v>80</v>
      </c>
      <c r="C9" s="87">
        <v>0.10091085096173755</v>
      </c>
      <c r="D9" s="9">
        <v>203202305798.88083</v>
      </c>
      <c r="E9" s="88"/>
      <c r="F9" s="3" t="s">
        <v>3</v>
      </c>
      <c r="G9" s="5">
        <v>0.029206720606867687</v>
      </c>
      <c r="H9" s="6"/>
      <c r="I9" s="89" t="s">
        <v>152</v>
      </c>
      <c r="J9" s="3"/>
      <c r="K9" s="90">
        <v>0.04893574472753521</v>
      </c>
    </row>
    <row r="10" spans="2:11" ht="10.5" customHeight="1">
      <c r="B10" s="46" t="s">
        <v>82</v>
      </c>
      <c r="C10" s="87">
        <v>0.07850734295766987</v>
      </c>
      <c r="D10" s="9">
        <v>158088777957</v>
      </c>
      <c r="E10" s="88"/>
      <c r="F10" s="3" t="s">
        <v>25</v>
      </c>
      <c r="G10" s="5">
        <v>0.014842644725849242</v>
      </c>
      <c r="H10" s="6"/>
      <c r="I10" s="89" t="s">
        <v>81</v>
      </c>
      <c r="J10" s="89"/>
      <c r="K10" s="90">
        <v>0.041240416397804264</v>
      </c>
    </row>
    <row r="11" spans="2:11" ht="10.5" customHeight="1">
      <c r="B11" s="46" t="s">
        <v>84</v>
      </c>
      <c r="C11" s="87">
        <v>0.07288792993594322</v>
      </c>
      <c r="D11" s="9">
        <v>146773070356</v>
      </c>
      <c r="E11" s="88"/>
      <c r="F11" s="3" t="s">
        <v>24</v>
      </c>
      <c r="G11" s="5">
        <v>0.001166188817425974</v>
      </c>
      <c r="H11" s="6"/>
      <c r="I11" s="89" t="s">
        <v>87</v>
      </c>
      <c r="J11" s="89"/>
      <c r="K11" s="90">
        <v>0.025757849864910094</v>
      </c>
    </row>
    <row r="12" spans="2:11" ht="10.5" customHeight="1">
      <c r="B12" s="46" t="s">
        <v>86</v>
      </c>
      <c r="C12" s="87">
        <v>0.0699273264258737</v>
      </c>
      <c r="D12" s="9">
        <v>140811358071.6541</v>
      </c>
      <c r="E12" s="88"/>
      <c r="F12" s="3" t="s">
        <v>33</v>
      </c>
      <c r="G12" s="5">
        <v>0.0005039263456563414</v>
      </c>
      <c r="H12" s="6"/>
      <c r="I12" s="89" t="s">
        <v>83</v>
      </c>
      <c r="J12" s="89"/>
      <c r="K12" s="90">
        <v>0.025140536575619144</v>
      </c>
    </row>
    <row r="13" spans="2:11" ht="10.5" customHeight="1">
      <c r="B13" s="46" t="s">
        <v>88</v>
      </c>
      <c r="C13" s="87">
        <v>0.0625071110183398</v>
      </c>
      <c r="D13" s="9">
        <v>125869408162.74902</v>
      </c>
      <c r="E13" s="88"/>
      <c r="F13" s="3"/>
      <c r="G13" s="4"/>
      <c r="H13" s="6"/>
      <c r="I13" s="89" t="s">
        <v>85</v>
      </c>
      <c r="J13" s="3"/>
      <c r="K13" s="90">
        <v>0.02396472143994016</v>
      </c>
    </row>
    <row r="14" spans="2:11" ht="10.5" customHeight="1">
      <c r="B14" s="46" t="s">
        <v>90</v>
      </c>
      <c r="C14" s="87">
        <v>0.014983222091848068</v>
      </c>
      <c r="D14" s="9">
        <v>30171435959</v>
      </c>
      <c r="E14" s="88"/>
      <c r="F14" s="6"/>
      <c r="G14" s="6"/>
      <c r="H14" s="6"/>
      <c r="I14" s="89" t="s">
        <v>89</v>
      </c>
      <c r="J14" s="3"/>
      <c r="K14" s="90">
        <v>0.02163485654564361</v>
      </c>
    </row>
    <row r="15" spans="2:11" ht="10.5" customHeight="1">
      <c r="B15" s="46" t="s">
        <v>92</v>
      </c>
      <c r="C15" s="87">
        <v>0.014842644725849242</v>
      </c>
      <c r="D15" s="9">
        <v>29888357928.819424</v>
      </c>
      <c r="E15" s="88"/>
      <c r="F15" s="1" t="s">
        <v>6</v>
      </c>
      <c r="G15" s="2" t="s">
        <v>1</v>
      </c>
      <c r="H15" s="6"/>
      <c r="I15" s="89" t="s">
        <v>91</v>
      </c>
      <c r="J15" s="3"/>
      <c r="K15" s="90">
        <v>0.014046474690318889</v>
      </c>
    </row>
    <row r="16" spans="2:11" ht="10.5" customHeight="1">
      <c r="B16" s="46" t="s">
        <v>96</v>
      </c>
      <c r="C16" s="87">
        <v>0.006688797471580424</v>
      </c>
      <c r="D16" s="9">
        <v>13469107200</v>
      </c>
      <c r="E16" s="88"/>
      <c r="F16" s="3" t="s">
        <v>7</v>
      </c>
      <c r="G16" s="4">
        <v>0.7973513114537951</v>
      </c>
      <c r="H16" s="6"/>
      <c r="I16" s="89" t="s">
        <v>93</v>
      </c>
      <c r="J16" s="89"/>
      <c r="K16" s="90">
        <v>0.010093829654516126</v>
      </c>
    </row>
    <row r="17" spans="2:11" ht="10.5" customHeight="1">
      <c r="B17" s="46" t="s">
        <v>94</v>
      </c>
      <c r="C17" s="87">
        <v>0.002844575151560002</v>
      </c>
      <c r="D17" s="9">
        <v>5728068134.46022</v>
      </c>
      <c r="E17" s="91"/>
      <c r="F17" s="3" t="s">
        <v>23</v>
      </c>
      <c r="G17" s="5">
        <v>0.11568879165260049</v>
      </c>
      <c r="H17" s="6"/>
      <c r="I17" s="89" t="s">
        <v>97</v>
      </c>
      <c r="J17" s="89"/>
      <c r="K17" s="90">
        <v>0.009430230542389534</v>
      </c>
    </row>
    <row r="18" spans="2:11" ht="10.5" customHeight="1">
      <c r="B18" s="46" t="s">
        <v>100</v>
      </c>
      <c r="C18" s="87">
        <v>0.0025183725420107016</v>
      </c>
      <c r="D18" s="9">
        <v>5071200000</v>
      </c>
      <c r="E18" s="91"/>
      <c r="F18" s="3" t="s">
        <v>4</v>
      </c>
      <c r="G18" s="5">
        <v>0.041240416397804264</v>
      </c>
      <c r="H18" s="6"/>
      <c r="I18" s="89" t="s">
        <v>103</v>
      </c>
      <c r="J18" s="89"/>
      <c r="K18" s="90">
        <v>0.009301302496527582</v>
      </c>
    </row>
    <row r="19" spans="2:11" ht="10.5" customHeight="1">
      <c r="B19" s="46" t="s">
        <v>98</v>
      </c>
      <c r="C19" s="87">
        <v>0.001166188817425974</v>
      </c>
      <c r="D19" s="9">
        <v>2348332755.4901004</v>
      </c>
      <c r="E19" s="88"/>
      <c r="F19" s="3" t="s">
        <v>8</v>
      </c>
      <c r="G19" s="5">
        <v>0.029206720606867687</v>
      </c>
      <c r="H19" s="6"/>
      <c r="I19" s="89" t="s">
        <v>107</v>
      </c>
      <c r="J19" s="3"/>
      <c r="K19" s="90">
        <v>0.007816796194223943</v>
      </c>
    </row>
    <row r="20" spans="2:11" ht="10.5" customHeight="1">
      <c r="B20" s="46" t="s">
        <v>102</v>
      </c>
      <c r="C20" s="38">
        <v>0.0005039263456563414</v>
      </c>
      <c r="D20" s="9">
        <v>1014747119.9999999</v>
      </c>
      <c r="E20" s="88"/>
      <c r="F20" s="3" t="s">
        <v>25</v>
      </c>
      <c r="G20" s="4">
        <v>0.014842644725849242</v>
      </c>
      <c r="H20" s="22"/>
      <c r="I20" s="89" t="s">
        <v>95</v>
      </c>
      <c r="J20" s="3"/>
      <c r="K20" s="90">
        <v>0.007025848531625298</v>
      </c>
    </row>
    <row r="21" spans="2:11" ht="10.5" customHeight="1">
      <c r="B21" s="46" t="s">
        <v>104</v>
      </c>
      <c r="C21" s="87">
        <v>0.00038308568436159536</v>
      </c>
      <c r="D21" s="9">
        <v>771412525.4016</v>
      </c>
      <c r="E21" s="88"/>
      <c r="F21" s="3" t="s">
        <v>24</v>
      </c>
      <c r="G21" s="5">
        <v>0.001166188817425974</v>
      </c>
      <c r="H21" s="22"/>
      <c r="I21" s="89" t="s">
        <v>101</v>
      </c>
      <c r="J21" s="89"/>
      <c r="K21" s="90">
        <v>0.0026236706667365725</v>
      </c>
    </row>
    <row r="22" spans="2:11" ht="10.5" customHeight="1">
      <c r="B22" s="46" t="s">
        <v>106</v>
      </c>
      <c r="C22" s="87">
        <v>0.0001244938515776962</v>
      </c>
      <c r="D22" s="9">
        <v>250690956.00000003</v>
      </c>
      <c r="E22" s="88"/>
      <c r="F22" s="3" t="s">
        <v>33</v>
      </c>
      <c r="G22" s="4">
        <v>0.0005039263456563414</v>
      </c>
      <c r="H22" s="22"/>
      <c r="I22" s="89" t="s">
        <v>105</v>
      </c>
      <c r="J22" s="89"/>
      <c r="K22" s="90">
        <v>0.0025183725420107016</v>
      </c>
    </row>
    <row r="23" spans="2:11" ht="10.5" customHeight="1">
      <c r="B23" s="46" t="s">
        <v>108</v>
      </c>
      <c r="C23" s="87">
        <v>9.092402802877217E-05</v>
      </c>
      <c r="D23" s="9">
        <v>183092026</v>
      </c>
      <c r="E23" s="88"/>
      <c r="F23" s="3"/>
      <c r="G23" s="5"/>
      <c r="H23" s="22"/>
      <c r="I23" s="89" t="s">
        <v>109</v>
      </c>
      <c r="J23" s="89"/>
      <c r="K23" s="90">
        <v>0.0011657296886969743</v>
      </c>
    </row>
    <row r="24" spans="2:11" ht="10.5" customHeight="1">
      <c r="B24" s="46" t="s">
        <v>110</v>
      </c>
      <c r="C24" s="87">
        <v>6.682485152330247E-05</v>
      </c>
      <c r="D24" s="9">
        <v>134563962</v>
      </c>
      <c r="E24" s="88"/>
      <c r="F24" s="6"/>
      <c r="G24" s="6"/>
      <c r="H24" s="22"/>
      <c r="I24" s="89" t="s">
        <v>113</v>
      </c>
      <c r="J24" s="3"/>
      <c r="K24" s="90">
        <v>0.0008002865710917885</v>
      </c>
    </row>
    <row r="25" spans="2:11" ht="10.5" customHeight="1">
      <c r="B25" s="46" t="s">
        <v>114</v>
      </c>
      <c r="C25" s="87">
        <v>2.0193047702558955E-05</v>
      </c>
      <c r="D25" s="9">
        <v>40662365</v>
      </c>
      <c r="E25" s="6"/>
      <c r="F25" s="1" t="s">
        <v>9</v>
      </c>
      <c r="G25" s="2" t="s">
        <v>1</v>
      </c>
      <c r="H25" s="23"/>
      <c r="I25" s="89" t="s">
        <v>115</v>
      </c>
      <c r="J25" s="3"/>
      <c r="K25" s="90">
        <v>0.0005039263456563414</v>
      </c>
    </row>
    <row r="26" spans="2:11" ht="10.5" customHeight="1">
      <c r="B26" s="46" t="s">
        <v>112</v>
      </c>
      <c r="C26" s="87">
        <v>1.3766668205532693E-05</v>
      </c>
      <c r="D26" s="9">
        <v>27721684</v>
      </c>
      <c r="E26" s="6"/>
      <c r="F26" s="3" t="s">
        <v>10</v>
      </c>
      <c r="G26" s="4">
        <v>0.401751732624755</v>
      </c>
      <c r="H26" s="23"/>
      <c r="I26" s="89" t="s">
        <v>117</v>
      </c>
      <c r="J26" s="3"/>
      <c r="K26" s="90">
        <v>0.0003758646036695356</v>
      </c>
    </row>
    <row r="27" spans="2:11" ht="10.5" customHeight="1">
      <c r="B27" s="46"/>
      <c r="C27" s="87"/>
      <c r="D27" s="9"/>
      <c r="E27" s="6"/>
      <c r="F27" s="3" t="s">
        <v>14</v>
      </c>
      <c r="G27" s="5">
        <v>0.24910172824275742</v>
      </c>
      <c r="H27" s="23"/>
      <c r="I27" s="89" t="s">
        <v>119</v>
      </c>
      <c r="J27" s="3"/>
      <c r="K27" s="90">
        <v>7.221080692059805E-06</v>
      </c>
    </row>
    <row r="28" spans="2:11" ht="10.5" customHeight="1">
      <c r="B28" s="46"/>
      <c r="C28" s="87"/>
      <c r="D28" s="9"/>
      <c r="E28" s="6"/>
      <c r="F28" s="3" t="s">
        <v>26</v>
      </c>
      <c r="G28" s="4">
        <v>0.14649785058628273</v>
      </c>
      <c r="H28" s="23"/>
      <c r="I28" s="89" t="s">
        <v>120</v>
      </c>
      <c r="J28" s="3"/>
      <c r="K28" s="90">
        <v>4.591287289998416E-07</v>
      </c>
    </row>
    <row r="29" spans="2:11" ht="10.5" customHeight="1">
      <c r="B29" s="46"/>
      <c r="C29" s="38"/>
      <c r="D29" s="9"/>
      <c r="E29" s="6"/>
      <c r="F29" s="3" t="s">
        <v>27</v>
      </c>
      <c r="G29" s="5">
        <v>0.11307628662765333</v>
      </c>
      <c r="H29" s="23"/>
      <c r="I29" s="183" t="s">
        <v>142</v>
      </c>
      <c r="J29" s="183"/>
      <c r="K29" s="184">
        <v>3.0506744889741587E-07</v>
      </c>
    </row>
    <row r="30" spans="2:11" ht="10.5" customHeight="1">
      <c r="B30" s="46"/>
      <c r="C30" s="5"/>
      <c r="D30" s="9"/>
      <c r="E30" s="6"/>
      <c r="F30" s="3" t="s">
        <v>11</v>
      </c>
      <c r="G30" s="5">
        <v>0.044141874624176555</v>
      </c>
      <c r="H30" s="23"/>
      <c r="I30" s="89" t="s">
        <v>121</v>
      </c>
      <c r="J30" s="89"/>
      <c r="K30" s="90">
        <v>2.764890452670998E-07</v>
      </c>
    </row>
    <row r="31" spans="2:11" ht="11.25" customHeight="1">
      <c r="B31" s="35" t="s">
        <v>41</v>
      </c>
      <c r="C31" s="12" t="s">
        <v>42</v>
      </c>
      <c r="D31" s="36"/>
      <c r="E31" s="6"/>
      <c r="F31" s="3" t="s">
        <v>13</v>
      </c>
      <c r="G31" s="5">
        <v>0.026304680824001225</v>
      </c>
      <c r="H31" s="23"/>
      <c r="I31" s="89"/>
      <c r="J31" s="3"/>
      <c r="K31" s="90"/>
    </row>
    <row r="32" spans="2:11" ht="11.25" customHeight="1">
      <c r="B32" s="37" t="s">
        <v>43</v>
      </c>
      <c r="C32" s="38">
        <v>0.9114202074363965</v>
      </c>
      <c r="D32" s="39"/>
      <c r="E32" s="6"/>
      <c r="F32" s="3" t="s">
        <v>29</v>
      </c>
      <c r="G32" s="4">
        <v>0.014842644725849242</v>
      </c>
      <c r="H32" s="23"/>
      <c r="I32" s="89"/>
      <c r="J32" s="3"/>
      <c r="K32" s="90"/>
    </row>
    <row r="33" spans="2:11" ht="11.25" customHeight="1">
      <c r="B33" s="37" t="s">
        <v>44</v>
      </c>
      <c r="C33" s="38">
        <v>0.0885797925636026</v>
      </c>
      <c r="D33" s="39"/>
      <c r="E33" s="6"/>
      <c r="F33" s="3" t="s">
        <v>12</v>
      </c>
      <c r="G33" s="5">
        <v>0.0042832017445236376</v>
      </c>
      <c r="H33" s="23"/>
      <c r="I33" s="89"/>
      <c r="J33" s="3"/>
      <c r="K33" s="90"/>
    </row>
    <row r="34" spans="2:11" ht="11.25" customHeight="1">
      <c r="B34" s="37"/>
      <c r="C34" s="38"/>
      <c r="D34" s="39"/>
      <c r="E34" s="6"/>
      <c r="F34" s="3" t="s">
        <v>28</v>
      </c>
      <c r="G34" s="5">
        <v>0</v>
      </c>
      <c r="H34" s="23"/>
      <c r="I34" s="89"/>
      <c r="J34" s="3"/>
      <c r="K34" s="90"/>
    </row>
    <row r="35" spans="2:11" ht="11.25" customHeight="1">
      <c r="B35" s="40"/>
      <c r="C35" s="7"/>
      <c r="D35" s="41"/>
      <c r="E35" s="6"/>
      <c r="F35" s="6"/>
      <c r="G35" s="6"/>
      <c r="H35" s="23"/>
      <c r="I35" s="89"/>
      <c r="J35" s="89"/>
      <c r="K35" s="90"/>
    </row>
    <row r="36" spans="2:11" ht="10.5" customHeight="1">
      <c r="B36" s="35" t="s">
        <v>41</v>
      </c>
      <c r="C36" s="21" t="s">
        <v>153</v>
      </c>
      <c r="D36" s="21"/>
      <c r="E36" s="6"/>
      <c r="F36" s="1" t="s">
        <v>15</v>
      </c>
      <c r="G36" s="2" t="s">
        <v>1</v>
      </c>
      <c r="H36" s="23"/>
      <c r="I36" s="89"/>
      <c r="J36" s="3"/>
      <c r="K36" s="90"/>
    </row>
    <row r="37" spans="2:11" ht="10.5" customHeight="1">
      <c r="B37" s="37" t="s">
        <v>154</v>
      </c>
      <c r="C37" s="5">
        <v>0.4472492227166316</v>
      </c>
      <c r="D37" s="42"/>
      <c r="E37" s="6"/>
      <c r="F37" s="3" t="s">
        <v>10</v>
      </c>
      <c r="G37" s="4">
        <v>0.401751732624755</v>
      </c>
      <c r="H37" s="23"/>
      <c r="I37" s="89"/>
      <c r="J37" s="3"/>
      <c r="K37" s="90"/>
    </row>
    <row r="38" spans="2:11" ht="10.5" customHeight="1">
      <c r="B38" s="37" t="s">
        <v>155</v>
      </c>
      <c r="C38" s="5">
        <v>0.3638027450097034</v>
      </c>
      <c r="D38" s="42"/>
      <c r="E38" s="6"/>
      <c r="F38" s="3" t="s">
        <v>14</v>
      </c>
      <c r="G38" s="4">
        <v>0.24910172824275742</v>
      </c>
      <c r="H38" s="6"/>
      <c r="I38" s="89"/>
      <c r="J38" s="3"/>
      <c r="K38" s="90"/>
    </row>
    <row r="39" spans="2:11" ht="10.5" customHeight="1">
      <c r="B39" s="37" t="s">
        <v>156</v>
      </c>
      <c r="C39" s="5">
        <v>0.18883696407923933</v>
      </c>
      <c r="D39" s="42"/>
      <c r="E39" s="6"/>
      <c r="F39" s="3" t="s">
        <v>26</v>
      </c>
      <c r="G39" s="4">
        <v>0.14649785058628273</v>
      </c>
      <c r="H39" s="6"/>
      <c r="I39" s="89"/>
      <c r="J39" s="89"/>
      <c r="K39" s="90"/>
    </row>
    <row r="40" spans="2:11" ht="10.5" customHeight="1">
      <c r="B40" s="44" t="s">
        <v>126</v>
      </c>
      <c r="C40" s="185">
        <v>4.515876115602801</v>
      </c>
      <c r="D40" s="186"/>
      <c r="E40" s="186"/>
      <c r="F40" s="187" t="s">
        <v>27</v>
      </c>
      <c r="G40" s="188">
        <v>0.11307628662765333</v>
      </c>
      <c r="H40" s="186"/>
      <c r="I40" s="183"/>
      <c r="J40" s="183"/>
      <c r="K40" s="184"/>
    </row>
    <row r="41" spans="2:11" ht="10.5" customHeight="1">
      <c r="B41" s="189" t="s">
        <v>127</v>
      </c>
      <c r="C41" s="190"/>
      <c r="D41" s="191" t="s">
        <v>1</v>
      </c>
      <c r="E41" s="186"/>
      <c r="F41" s="187" t="s">
        <v>11</v>
      </c>
      <c r="G41" s="188">
        <v>0.044134653543484496</v>
      </c>
      <c r="H41" s="186"/>
      <c r="I41" s="89"/>
      <c r="J41" s="3"/>
      <c r="K41" s="90"/>
    </row>
    <row r="42" spans="2:11" ht="10.5" customHeight="1">
      <c r="B42" s="44" t="s">
        <v>48</v>
      </c>
      <c r="C42" s="92"/>
      <c r="D42" s="192">
        <v>2013681421395.6953</v>
      </c>
      <c r="E42" s="186"/>
      <c r="F42" s="187" t="s">
        <v>13</v>
      </c>
      <c r="G42" s="188">
        <v>0.026304680824001225</v>
      </c>
      <c r="H42" s="186"/>
      <c r="I42" s="89"/>
      <c r="J42" s="3"/>
      <c r="K42" s="90"/>
    </row>
    <row r="43" spans="2:11" ht="10.5" customHeight="1">
      <c r="B43" s="193" t="s">
        <v>49</v>
      </c>
      <c r="C43" s="212"/>
      <c r="D43" s="213">
        <v>1807088334399.79</v>
      </c>
      <c r="E43" s="186"/>
      <c r="F43" s="187" t="s">
        <v>29</v>
      </c>
      <c r="G43" s="188">
        <v>0.014842644725849242</v>
      </c>
      <c r="H43" s="186"/>
      <c r="I43" s="186"/>
      <c r="J43" s="186"/>
      <c r="K43" s="194"/>
    </row>
    <row r="44" spans="2:11" ht="10.5" customHeight="1">
      <c r="B44" s="195"/>
      <c r="C44" s="214"/>
      <c r="D44" s="214"/>
      <c r="E44" s="186"/>
      <c r="F44" s="187" t="s">
        <v>12</v>
      </c>
      <c r="G44" s="188">
        <v>0.004290422825215698</v>
      </c>
      <c r="H44" s="186"/>
      <c r="I44" s="186"/>
      <c r="J44" s="186"/>
      <c r="K44" s="194"/>
    </row>
    <row r="45" spans="2:11" ht="10.5" customHeight="1">
      <c r="B45" s="195"/>
      <c r="C45" s="214"/>
      <c r="D45" s="214"/>
      <c r="E45" s="186"/>
      <c r="F45" s="187" t="s">
        <v>28</v>
      </c>
      <c r="G45" s="188">
        <v>0</v>
      </c>
      <c r="H45" s="186"/>
      <c r="I45" s="186"/>
      <c r="J45" s="186"/>
      <c r="K45" s="194"/>
    </row>
    <row r="46" spans="2:11" ht="10.5" customHeight="1">
      <c r="B46" s="195"/>
      <c r="C46" s="214"/>
      <c r="D46" s="214"/>
      <c r="E46" s="196"/>
      <c r="F46" s="186"/>
      <c r="G46" s="197"/>
      <c r="H46" s="186"/>
      <c r="I46" s="186"/>
      <c r="J46" s="198"/>
      <c r="K46" s="194"/>
    </row>
    <row r="47" spans="2:11" ht="10.5" customHeight="1">
      <c r="B47" s="195"/>
      <c r="C47" s="214"/>
      <c r="D47" s="214"/>
      <c r="E47" s="186"/>
      <c r="F47" s="191" t="s">
        <v>16</v>
      </c>
      <c r="G47" s="191" t="s">
        <v>34</v>
      </c>
      <c r="H47" s="191"/>
      <c r="I47" s="191" t="s">
        <v>30</v>
      </c>
      <c r="J47" s="198"/>
      <c r="K47" s="194"/>
    </row>
    <row r="48" spans="2:11" ht="10.5" customHeight="1">
      <c r="B48" s="195"/>
      <c r="C48" s="214"/>
      <c r="D48" s="214"/>
      <c r="E48" s="186"/>
      <c r="F48" s="8" t="s">
        <v>21</v>
      </c>
      <c r="G48" s="199">
        <v>1202541000000</v>
      </c>
      <c r="H48" s="200"/>
      <c r="I48" s="215">
        <v>0.06605161076264827</v>
      </c>
      <c r="J48" s="216" t="s">
        <v>35</v>
      </c>
      <c r="K48" s="194"/>
    </row>
    <row r="49" spans="2:11" ht="10.5" customHeight="1">
      <c r="B49" s="195"/>
      <c r="C49" s="214"/>
      <c r="D49" s="214"/>
      <c r="E49" s="186"/>
      <c r="F49" s="8" t="s">
        <v>17</v>
      </c>
      <c r="G49" s="199">
        <v>401459000000</v>
      </c>
      <c r="H49" s="200"/>
      <c r="I49" s="215">
        <v>0.0839345479997709</v>
      </c>
      <c r="J49" s="214"/>
      <c r="K49" s="194"/>
    </row>
    <row r="50" spans="2:11" ht="10.5" customHeight="1">
      <c r="B50" s="195"/>
      <c r="C50" s="214"/>
      <c r="D50" s="214"/>
      <c r="E50" s="186"/>
      <c r="F50" s="8" t="s">
        <v>18</v>
      </c>
      <c r="G50" s="199">
        <v>227443241129.63367</v>
      </c>
      <c r="H50" s="200"/>
      <c r="I50" s="215">
        <v>0.0514881566265083</v>
      </c>
      <c r="J50" s="198" t="s">
        <v>36</v>
      </c>
      <c r="K50" s="194"/>
    </row>
    <row r="51" spans="2:11" ht="10.5" customHeight="1">
      <c r="B51" s="195"/>
      <c r="C51" s="214"/>
      <c r="D51" s="214"/>
      <c r="E51" s="186"/>
      <c r="F51" s="8" t="s">
        <v>37</v>
      </c>
      <c r="G51" s="199">
        <v>96810185229.77751</v>
      </c>
      <c r="H51" s="200"/>
      <c r="I51" s="215">
        <v>0.03044968879408372</v>
      </c>
      <c r="J51" s="216"/>
      <c r="K51" s="194"/>
    </row>
    <row r="52" spans="2:11" ht="10.5" customHeight="1">
      <c r="B52" s="195"/>
      <c r="C52" s="214"/>
      <c r="D52" s="214"/>
      <c r="E52" s="186"/>
      <c r="F52" s="8" t="s">
        <v>19</v>
      </c>
      <c r="G52" s="199">
        <v>83045060310.88083</v>
      </c>
      <c r="H52" s="200"/>
      <c r="I52" s="215">
        <v>0.08843576660156227</v>
      </c>
      <c r="J52" s="198"/>
      <c r="K52" s="194"/>
    </row>
    <row r="53" spans="2:13" ht="10.5" customHeight="1">
      <c r="B53" s="44"/>
      <c r="C53" s="95"/>
      <c r="D53" s="192"/>
      <c r="E53" s="186"/>
      <c r="F53" s="8" t="s">
        <v>20</v>
      </c>
      <c r="G53" s="199">
        <v>2382934725.4016</v>
      </c>
      <c r="H53" s="201"/>
      <c r="I53" s="217">
        <v>0.06972702246008776</v>
      </c>
      <c r="J53" s="216"/>
      <c r="K53" s="194"/>
      <c r="M53" s="202"/>
    </row>
    <row r="54" spans="2:11" ht="10.5" customHeight="1">
      <c r="B54" s="203"/>
      <c r="C54" s="186"/>
      <c r="D54" s="192"/>
      <c r="E54" s="186"/>
      <c r="F54" s="8" t="s">
        <v>38</v>
      </c>
      <c r="G54" s="199">
        <v>0</v>
      </c>
      <c r="H54" s="200"/>
      <c r="I54" s="215">
        <v>0</v>
      </c>
      <c r="J54" s="218"/>
      <c r="K54" s="194"/>
    </row>
    <row r="55" spans="2:11" ht="10.5" customHeight="1">
      <c r="B55" s="203"/>
      <c r="C55" s="186"/>
      <c r="D55" s="204"/>
      <c r="E55" s="186"/>
      <c r="F55" s="8" t="s">
        <v>39</v>
      </c>
      <c r="G55" s="199">
        <v>0</v>
      </c>
      <c r="H55" s="201"/>
      <c r="I55" s="217">
        <v>0</v>
      </c>
      <c r="J55" s="214"/>
      <c r="K55" s="194"/>
    </row>
    <row r="56" spans="2:11" ht="11.25" customHeight="1">
      <c r="B56" s="203"/>
      <c r="C56" s="186"/>
      <c r="D56" s="204"/>
      <c r="E56" s="100"/>
      <c r="F56" s="8" t="s">
        <v>40</v>
      </c>
      <c r="G56" s="199">
        <v>0</v>
      </c>
      <c r="H56" s="201"/>
      <c r="I56" s="217">
        <v>0</v>
      </c>
      <c r="J56" s="81"/>
      <c r="K56" s="101"/>
    </row>
    <row r="57" spans="2:11" ht="14.25" customHeight="1">
      <c r="B57" s="99"/>
      <c r="C57" s="100"/>
      <c r="D57" s="100"/>
      <c r="E57" s="100"/>
      <c r="F57" s="205" t="s">
        <v>22</v>
      </c>
      <c r="G57" s="206"/>
      <c r="H57" s="207"/>
      <c r="I57" s="208">
        <v>0.06718780343081504</v>
      </c>
      <c r="J57" s="81"/>
      <c r="K57" s="101"/>
    </row>
    <row r="58" spans="2:11" ht="14.25" customHeight="1">
      <c r="B58" s="99"/>
      <c r="C58" s="100"/>
      <c r="D58" s="100"/>
      <c r="E58" s="100"/>
      <c r="F58" s="205"/>
      <c r="G58" s="209"/>
      <c r="H58" s="210"/>
      <c r="I58" s="211"/>
      <c r="J58" s="100"/>
      <c r="K58" s="101"/>
    </row>
    <row r="59" spans="2:11" ht="18" customHeight="1">
      <c r="B59" s="99"/>
      <c r="C59" s="100"/>
      <c r="D59" s="100"/>
      <c r="E59" s="100"/>
      <c r="F59" s="205"/>
      <c r="G59" s="209"/>
      <c r="H59" s="210"/>
      <c r="I59" s="211"/>
      <c r="J59" s="100"/>
      <c r="K59" s="101"/>
    </row>
    <row r="60" spans="2:11" ht="12" customHeight="1">
      <c r="B60" s="228" t="s">
        <v>157</v>
      </c>
      <c r="C60" s="229"/>
      <c r="D60" s="229"/>
      <c r="E60" s="229"/>
      <c r="F60" s="229"/>
      <c r="G60" s="229"/>
      <c r="H60" s="229"/>
      <c r="I60" s="229"/>
      <c r="J60" s="229"/>
      <c r="K60" s="230"/>
    </row>
    <row r="61" spans="2:11" ht="15">
      <c r="B61" s="228"/>
      <c r="C61" s="229"/>
      <c r="D61" s="229"/>
      <c r="E61" s="229"/>
      <c r="F61" s="229"/>
      <c r="G61" s="229"/>
      <c r="H61" s="229"/>
      <c r="I61" s="229"/>
      <c r="J61" s="229"/>
      <c r="K61" s="230"/>
    </row>
    <row r="62" spans="2:11" ht="11.25" customHeight="1">
      <c r="B62" s="228"/>
      <c r="C62" s="229"/>
      <c r="D62" s="229"/>
      <c r="E62" s="229"/>
      <c r="F62" s="229"/>
      <c r="G62" s="229"/>
      <c r="H62" s="229"/>
      <c r="I62" s="229"/>
      <c r="J62" s="229"/>
      <c r="K62" s="230"/>
    </row>
    <row r="63" spans="2:11" ht="11.25" customHeight="1">
      <c r="B63" s="238" t="s">
        <v>158</v>
      </c>
      <c r="C63" s="239"/>
      <c r="D63" s="239"/>
      <c r="E63" s="239"/>
      <c r="F63" s="239"/>
      <c r="G63" s="239"/>
      <c r="H63" s="239"/>
      <c r="I63" s="239"/>
      <c r="J63" s="239"/>
      <c r="K63" s="240"/>
    </row>
    <row r="64" spans="2:11" ht="11.25" customHeight="1">
      <c r="B64" s="238" t="s">
        <v>159</v>
      </c>
      <c r="C64" s="239"/>
      <c r="D64" s="239"/>
      <c r="E64" s="239"/>
      <c r="F64" s="239"/>
      <c r="G64" s="239"/>
      <c r="H64" s="239"/>
      <c r="I64" s="239"/>
      <c r="J64" s="239"/>
      <c r="K64" s="240"/>
    </row>
    <row r="65" spans="2:11" ht="11.25" customHeight="1">
      <c r="B65" s="228" t="s">
        <v>160</v>
      </c>
      <c r="C65" s="229"/>
      <c r="D65" s="229"/>
      <c r="E65" s="229"/>
      <c r="F65" s="229"/>
      <c r="G65" s="229"/>
      <c r="H65" s="229"/>
      <c r="I65" s="229"/>
      <c r="J65" s="229"/>
      <c r="K65" s="230"/>
    </row>
    <row r="66" spans="2:11" ht="11.25" customHeight="1">
      <c r="B66" s="238" t="s">
        <v>161</v>
      </c>
      <c r="C66" s="239"/>
      <c r="D66" s="239"/>
      <c r="E66" s="239"/>
      <c r="F66" s="239"/>
      <c r="G66" s="239"/>
      <c r="H66" s="239"/>
      <c r="I66" s="239"/>
      <c r="J66" s="239"/>
      <c r="K66" s="240"/>
    </row>
    <row r="67" spans="2:11" ht="11.25" customHeight="1">
      <c r="B67" s="238" t="s">
        <v>162</v>
      </c>
      <c r="C67" s="239"/>
      <c r="D67" s="239"/>
      <c r="E67" s="239"/>
      <c r="F67" s="239"/>
      <c r="G67" s="239"/>
      <c r="H67" s="239"/>
      <c r="I67" s="239"/>
      <c r="J67" s="239"/>
      <c r="K67" s="240"/>
    </row>
    <row r="68" spans="2:11" ht="11.25" customHeight="1">
      <c r="B68" s="238" t="s">
        <v>163</v>
      </c>
      <c r="C68" s="239"/>
      <c r="D68" s="239"/>
      <c r="E68" s="239"/>
      <c r="F68" s="239"/>
      <c r="G68" s="239"/>
      <c r="H68" s="239"/>
      <c r="I68" s="239"/>
      <c r="J68" s="239"/>
      <c r="K68" s="240"/>
    </row>
    <row r="69" spans="2:11" ht="10.5" customHeight="1" thickBot="1">
      <c r="B69" s="256" t="s">
        <v>164</v>
      </c>
      <c r="C69" s="257"/>
      <c r="D69" s="257"/>
      <c r="E69" s="257"/>
      <c r="F69" s="257"/>
      <c r="G69" s="257"/>
      <c r="H69" s="257"/>
      <c r="I69" s="257"/>
      <c r="J69" s="257"/>
      <c r="K69" s="258"/>
    </row>
  </sheetData>
  <sheetProtection/>
  <mergeCells count="9">
    <mergeCell ref="B67:K67"/>
    <mergeCell ref="B68:K68"/>
    <mergeCell ref="B69:K69"/>
    <mergeCell ref="B2:K3"/>
    <mergeCell ref="B60:K62"/>
    <mergeCell ref="B63:K63"/>
    <mergeCell ref="B64:K64"/>
    <mergeCell ref="B65:K65"/>
    <mergeCell ref="B66:K6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69"/>
  <sheetViews>
    <sheetView tabSelected="1" zoomScalePageLayoutView="0" workbookViewId="0" topLeftCell="A1">
      <selection activeCell="J16" sqref="J16"/>
    </sheetView>
  </sheetViews>
  <sheetFormatPr defaultColWidth="11.421875" defaultRowHeight="15"/>
  <cols>
    <col min="1" max="1" width="1.8515625" style="0" customWidth="1"/>
    <col min="2" max="2" width="21.8515625" style="0" customWidth="1"/>
    <col min="3" max="3" width="16.7109375" style="0" customWidth="1"/>
    <col min="4" max="4" width="18.28125" style="0" customWidth="1"/>
    <col min="5" max="5" width="3.7109375" style="0" customWidth="1"/>
    <col min="6" max="6" width="17.8515625" style="0" customWidth="1"/>
    <col min="7" max="7" width="18.00390625" style="0" bestFit="1" customWidth="1"/>
    <col min="8" max="8" width="3.7109375" style="0" customWidth="1"/>
    <col min="9" max="9" width="13.57421875" style="0" customWidth="1"/>
    <col min="10" max="10" width="11.7109375" style="0" customWidth="1"/>
    <col min="11" max="11" width="11.421875" style="0" customWidth="1"/>
    <col min="12" max="12" width="12.28125" style="0" customWidth="1"/>
    <col min="13" max="13" width="14.7109375" style="0" bestFit="1" customWidth="1"/>
  </cols>
  <sheetData>
    <row r="1" ht="9" customHeight="1" thickBot="1"/>
    <row r="2" spans="2:11" ht="10.5" customHeight="1">
      <c r="B2" s="234" t="s">
        <v>165</v>
      </c>
      <c r="C2" s="235"/>
      <c r="D2" s="235"/>
      <c r="E2" s="235"/>
      <c r="F2" s="235"/>
      <c r="G2" s="235"/>
      <c r="H2" s="235"/>
      <c r="I2" s="235"/>
      <c r="J2" s="235"/>
      <c r="K2" s="259"/>
    </row>
    <row r="3" spans="2:11" ht="10.5" customHeight="1" thickBot="1">
      <c r="B3" s="236"/>
      <c r="C3" s="237"/>
      <c r="D3" s="237"/>
      <c r="E3" s="237"/>
      <c r="F3" s="237"/>
      <c r="G3" s="237"/>
      <c r="H3" s="237"/>
      <c r="I3" s="237"/>
      <c r="J3" s="237"/>
      <c r="K3" s="260"/>
    </row>
    <row r="4" spans="2:11" ht="10.5" customHeight="1">
      <c r="B4" s="82"/>
      <c r="C4" s="83"/>
      <c r="D4" s="83"/>
      <c r="E4" s="83"/>
      <c r="F4" s="83"/>
      <c r="G4" s="83"/>
      <c r="H4" s="83"/>
      <c r="I4" s="83"/>
      <c r="J4" s="83"/>
      <c r="K4" s="84"/>
    </row>
    <row r="5" spans="2:11" ht="10.5" customHeight="1">
      <c r="B5" s="35" t="s">
        <v>71</v>
      </c>
      <c r="C5" s="12" t="s">
        <v>1</v>
      </c>
      <c r="D5" s="12" t="s">
        <v>72</v>
      </c>
      <c r="E5" s="85"/>
      <c r="F5" s="1" t="s">
        <v>0</v>
      </c>
      <c r="G5" s="2" t="s">
        <v>1</v>
      </c>
      <c r="H5" s="261"/>
      <c r="I5" s="21" t="s">
        <v>73</v>
      </c>
      <c r="J5" s="21"/>
      <c r="K5" s="86" t="s">
        <v>1</v>
      </c>
    </row>
    <row r="6" spans="2:11" ht="10.5" customHeight="1">
      <c r="B6" s="46" t="s">
        <v>74</v>
      </c>
      <c r="C6" s="87">
        <v>0.31054826528101975</v>
      </c>
      <c r="D6" s="262">
        <v>657223242243</v>
      </c>
      <c r="E6" s="88"/>
      <c r="F6" s="3" t="s">
        <v>2</v>
      </c>
      <c r="G6" s="4">
        <v>0.7836140637751574</v>
      </c>
      <c r="H6" s="261"/>
      <c r="I6" s="89" t="s">
        <v>75</v>
      </c>
      <c r="J6" s="89"/>
      <c r="K6" s="90">
        <v>0.36100195401637303</v>
      </c>
    </row>
    <row r="7" spans="2:11" ht="10.5" customHeight="1">
      <c r="B7" s="46" t="s">
        <v>76</v>
      </c>
      <c r="C7" s="87">
        <v>0.14402543605308943</v>
      </c>
      <c r="D7" s="262">
        <v>304805644181</v>
      </c>
      <c r="E7" s="88"/>
      <c r="F7" s="3" t="s">
        <v>23</v>
      </c>
      <c r="G7" s="5">
        <v>0.12800100765637681</v>
      </c>
      <c r="H7" s="261"/>
      <c r="I7" s="89" t="s">
        <v>77</v>
      </c>
      <c r="J7" s="89"/>
      <c r="K7" s="90">
        <v>0.18969565897573182</v>
      </c>
    </row>
    <row r="8" spans="2:11" ht="10.5" customHeight="1">
      <c r="B8" s="46" t="s">
        <v>78</v>
      </c>
      <c r="C8" s="87">
        <v>0.11379647792765511</v>
      </c>
      <c r="D8" s="262">
        <v>240831131714</v>
      </c>
      <c r="E8" s="88"/>
      <c r="F8" s="3" t="s">
        <v>4</v>
      </c>
      <c r="G8" s="5">
        <v>0.044810659327365436</v>
      </c>
      <c r="H8" s="261"/>
      <c r="I8" s="89" t="s">
        <v>79</v>
      </c>
      <c r="J8" s="89"/>
      <c r="K8" s="90">
        <v>0.16065531985021836</v>
      </c>
    </row>
    <row r="9" spans="2:11" ht="10.5" customHeight="1">
      <c r="B9" s="46" t="s">
        <v>80</v>
      </c>
      <c r="C9" s="87">
        <v>0.10155730584318064</v>
      </c>
      <c r="D9" s="262">
        <v>214928979749.15384</v>
      </c>
      <c r="E9" s="88"/>
      <c r="F9" s="3" t="s">
        <v>3</v>
      </c>
      <c r="G9" s="5">
        <v>0.03034674209707811</v>
      </c>
      <c r="H9" s="261"/>
      <c r="I9" s="89" t="s">
        <v>152</v>
      </c>
      <c r="J9" s="89"/>
      <c r="K9" s="90">
        <v>0.07166455806000947</v>
      </c>
    </row>
    <row r="10" spans="2:11" ht="10.5" customHeight="1">
      <c r="B10" s="46" t="s">
        <v>86</v>
      </c>
      <c r="C10" s="87">
        <v>0.0780156011639136</v>
      </c>
      <c r="D10" s="262">
        <v>165106915976.76694</v>
      </c>
      <c r="E10" s="88"/>
      <c r="F10" s="3" t="s">
        <v>25</v>
      </c>
      <c r="G10" s="5">
        <v>0.012037287609797925</v>
      </c>
      <c r="H10" s="261"/>
      <c r="I10" s="89" t="s">
        <v>81</v>
      </c>
      <c r="J10" s="3"/>
      <c r="K10" s="90">
        <v>0.044810659327365436</v>
      </c>
    </row>
    <row r="11" spans="2:11" ht="10.5" customHeight="1">
      <c r="B11" s="46" t="s">
        <v>82</v>
      </c>
      <c r="C11" s="87">
        <v>0.0746703138755679</v>
      </c>
      <c r="D11" s="262">
        <v>158027177322</v>
      </c>
      <c r="E11" s="88"/>
      <c r="F11" s="3" t="s">
        <v>24</v>
      </c>
      <c r="G11" s="5">
        <v>0.0006250021422699906</v>
      </c>
      <c r="H11" s="261"/>
      <c r="I11" s="89" t="s">
        <v>83</v>
      </c>
      <c r="J11" s="3"/>
      <c r="K11" s="90">
        <v>0.028619354859825634</v>
      </c>
    </row>
    <row r="12" spans="2:11" ht="10.5" customHeight="1">
      <c r="B12" s="46" t="s">
        <v>84</v>
      </c>
      <c r="C12" s="87">
        <v>0.06934349381127633</v>
      </c>
      <c r="D12" s="262">
        <v>146753857375</v>
      </c>
      <c r="E12" s="88"/>
      <c r="F12" s="3" t="s">
        <v>33</v>
      </c>
      <c r="G12" s="5">
        <v>0.0005652373919541962</v>
      </c>
      <c r="H12" s="261"/>
      <c r="I12" s="89" t="s">
        <v>87</v>
      </c>
      <c r="J12" s="3"/>
      <c r="K12" s="90">
        <v>0.028394135336687176</v>
      </c>
    </row>
    <row r="13" spans="2:11" ht="10.5" customHeight="1">
      <c r="B13" s="46" t="s">
        <v>88</v>
      </c>
      <c r="C13" s="87">
        <v>0.06775140931353685</v>
      </c>
      <c r="D13" s="262">
        <v>143384477949.92963</v>
      </c>
      <c r="E13" s="88"/>
      <c r="F13" s="3"/>
      <c r="G13" s="4"/>
      <c r="H13" s="261"/>
      <c r="I13" s="89" t="s">
        <v>85</v>
      </c>
      <c r="J13" s="3"/>
      <c r="K13" s="90">
        <v>0.024086094834741955</v>
      </c>
    </row>
    <row r="14" spans="2:11" ht="10.5" customHeight="1">
      <c r="B14" s="46" t="s">
        <v>90</v>
      </c>
      <c r="C14" s="87">
        <v>0.01424184738351207</v>
      </c>
      <c r="D14" s="262">
        <v>30140477856</v>
      </c>
      <c r="E14" s="88"/>
      <c r="F14" s="6"/>
      <c r="G14" s="6"/>
      <c r="H14" s="261"/>
      <c r="I14" s="89" t="s">
        <v>89</v>
      </c>
      <c r="J14" s="3"/>
      <c r="K14" s="90">
        <v>0.02333469469123451</v>
      </c>
    </row>
    <row r="15" spans="2:11" ht="10.5" customHeight="1">
      <c r="B15" s="46" t="s">
        <v>92</v>
      </c>
      <c r="C15" s="87">
        <v>0.012076174896097103</v>
      </c>
      <c r="D15" s="262">
        <v>25557195793.46027</v>
      </c>
      <c r="E15" s="88"/>
      <c r="F15" s="1" t="s">
        <v>6</v>
      </c>
      <c r="G15" s="2" t="s">
        <v>1</v>
      </c>
      <c r="H15" s="261"/>
      <c r="I15" s="89" t="s">
        <v>91</v>
      </c>
      <c r="J15" s="3"/>
      <c r="K15" s="90">
        <v>0.015668380504970318</v>
      </c>
    </row>
    <row r="16" spans="2:11" ht="10.5" customHeight="1">
      <c r="B16" s="46" t="s">
        <v>96</v>
      </c>
      <c r="C16" s="38">
        <v>0.00746113357379539</v>
      </c>
      <c r="D16" s="262">
        <v>15790236000</v>
      </c>
      <c r="E16" s="88"/>
      <c r="F16" s="3" t="s">
        <v>7</v>
      </c>
      <c r="G16" s="4">
        <v>0.7836140637751574</v>
      </c>
      <c r="H16" s="261"/>
      <c r="I16" s="89" t="s">
        <v>93</v>
      </c>
      <c r="J16" s="89"/>
      <c r="K16" s="90">
        <v>0.01123517589501039</v>
      </c>
    </row>
    <row r="17" spans="2:11" ht="10.5" customHeight="1">
      <c r="B17" s="46" t="s">
        <v>100</v>
      </c>
      <c r="C17" s="87">
        <v>0.002826186959770981</v>
      </c>
      <c r="D17" s="262">
        <v>5981150000</v>
      </c>
      <c r="E17" s="91"/>
      <c r="F17" s="3" t="s">
        <v>23</v>
      </c>
      <c r="G17" s="5">
        <v>0.12800100765637681</v>
      </c>
      <c r="H17" s="261"/>
      <c r="I17" s="89" t="s">
        <v>103</v>
      </c>
      <c r="J17" s="3"/>
      <c r="K17" s="90">
        <v>0.009313122553431205</v>
      </c>
    </row>
    <row r="18" spans="2:11" ht="10.5" customHeight="1">
      <c r="B18" s="46" t="s">
        <v>94</v>
      </c>
      <c r="C18" s="87">
        <v>0.0018519889796358138</v>
      </c>
      <c r="D18" s="262">
        <v>3919423606.160284</v>
      </c>
      <c r="E18" s="91"/>
      <c r="F18" s="3" t="s">
        <v>4</v>
      </c>
      <c r="G18" s="5">
        <v>0.044810659327365436</v>
      </c>
      <c r="H18" s="261"/>
      <c r="I18" s="89" t="s">
        <v>97</v>
      </c>
      <c r="J18" s="89"/>
      <c r="K18" s="90">
        <v>0.009010402075722339</v>
      </c>
    </row>
    <row r="19" spans="2:11" ht="10.5" customHeight="1">
      <c r="B19" s="46" t="s">
        <v>98</v>
      </c>
      <c r="C19" s="87">
        <v>0.0006250021422699906</v>
      </c>
      <c r="D19" s="262">
        <v>1322712055.659998</v>
      </c>
      <c r="E19" s="88"/>
      <c r="F19" s="3" t="s">
        <v>8</v>
      </c>
      <c r="G19" s="5">
        <v>0.03034674209707811</v>
      </c>
      <c r="H19" s="261"/>
      <c r="I19" s="89" t="s">
        <v>107</v>
      </c>
      <c r="J19" s="3"/>
      <c r="K19" s="90">
        <v>0.006135893890078395</v>
      </c>
    </row>
    <row r="20" spans="2:11" ht="10.5" customHeight="1">
      <c r="B20" s="46" t="s">
        <v>102</v>
      </c>
      <c r="C20" s="87">
        <v>0.0005652373919541962</v>
      </c>
      <c r="D20" s="262">
        <v>1196230000</v>
      </c>
      <c r="E20" s="88"/>
      <c r="F20" s="3" t="s">
        <v>25</v>
      </c>
      <c r="G20" s="4">
        <v>0.012037287609797925</v>
      </c>
      <c r="H20" s="22"/>
      <c r="I20" s="89" t="s">
        <v>95</v>
      </c>
      <c r="J20" s="3"/>
      <c r="K20" s="90">
        <v>0.005901393719719533</v>
      </c>
    </row>
    <row r="21" spans="2:11" ht="10.5" customHeight="1">
      <c r="B21" s="46" t="s">
        <v>104</v>
      </c>
      <c r="C21" s="87">
        <v>0.00040254247650313885</v>
      </c>
      <c r="D21" s="262">
        <v>851913538.4914001</v>
      </c>
      <c r="E21" s="88"/>
      <c r="F21" s="3" t="s">
        <v>24</v>
      </c>
      <c r="G21" s="5">
        <v>0.0006250021422699906</v>
      </c>
      <c r="H21" s="22"/>
      <c r="I21" s="89" t="s">
        <v>142</v>
      </c>
      <c r="J21" s="3"/>
      <c r="K21" s="90">
        <v>0.002984453429518156</v>
      </c>
    </row>
    <row r="22" spans="2:11" ht="10.5" customHeight="1">
      <c r="B22" s="46" t="s">
        <v>106</v>
      </c>
      <c r="C22" s="87">
        <v>9.32751764519147E-05</v>
      </c>
      <c r="D22" s="262">
        <v>197401244</v>
      </c>
      <c r="E22" s="88"/>
      <c r="F22" s="3" t="s">
        <v>33</v>
      </c>
      <c r="G22" s="4">
        <v>0.0005652373919541962</v>
      </c>
      <c r="H22" s="22"/>
      <c r="I22" s="89" t="s">
        <v>105</v>
      </c>
      <c r="J22" s="3"/>
      <c r="K22" s="90">
        <v>0.002826186959770981</v>
      </c>
    </row>
    <row r="23" spans="2:11" ht="10.5" customHeight="1">
      <c r="B23" s="46" t="s">
        <v>108</v>
      </c>
      <c r="C23" s="87">
        <v>6.82630365214317E-05</v>
      </c>
      <c r="D23" s="262">
        <v>144467251</v>
      </c>
      <c r="E23" s="88"/>
      <c r="F23" s="3"/>
      <c r="G23" s="5"/>
      <c r="H23" s="22"/>
      <c r="I23" s="89" t="s">
        <v>101</v>
      </c>
      <c r="J23" s="3"/>
      <c r="K23" s="90">
        <v>0.002427815281779583</v>
      </c>
    </row>
    <row r="24" spans="2:11" ht="10.5" customHeight="1">
      <c r="B24" s="46" t="s">
        <v>110</v>
      </c>
      <c r="C24" s="87">
        <v>5.52494131656017E-05</v>
      </c>
      <c r="D24" s="262">
        <v>116926103</v>
      </c>
      <c r="E24" s="88"/>
      <c r="F24" s="6"/>
      <c r="G24" s="6"/>
      <c r="H24" s="22"/>
      <c r="I24" s="89" t="s">
        <v>109</v>
      </c>
      <c r="J24" s="3"/>
      <c r="K24" s="90">
        <v>0.0006250021422699906</v>
      </c>
    </row>
    <row r="25" spans="2:11" ht="10.5" customHeight="1">
      <c r="B25" s="46" t="s">
        <v>114</v>
      </c>
      <c r="C25" s="87">
        <v>1.5084718499413794E-05</v>
      </c>
      <c r="D25" s="262">
        <v>31924273</v>
      </c>
      <c r="E25" s="261"/>
      <c r="F25" s="1" t="s">
        <v>9</v>
      </c>
      <c r="G25" s="2" t="s">
        <v>1</v>
      </c>
      <c r="H25" s="23"/>
      <c r="I25" s="89" t="s">
        <v>113</v>
      </c>
      <c r="J25" s="89"/>
      <c r="K25" s="90">
        <v>0.000596572872824747</v>
      </c>
    </row>
    <row r="26" spans="2:11" ht="10.5" customHeight="1">
      <c r="B26" s="46" t="s">
        <v>112</v>
      </c>
      <c r="C26" s="87">
        <v>9.710582583289133E-06</v>
      </c>
      <c r="D26" s="262">
        <v>20550817</v>
      </c>
      <c r="E26" s="261"/>
      <c r="F26" s="3" t="s">
        <v>10</v>
      </c>
      <c r="G26" s="4">
        <v>0.36895769995848515</v>
      </c>
      <c r="H26" s="23"/>
      <c r="I26" s="89" t="s">
        <v>115</v>
      </c>
      <c r="J26" s="3"/>
      <c r="K26" s="90">
        <v>0.0005652373919541962</v>
      </c>
    </row>
    <row r="27" spans="2:11" ht="10.5" customHeight="1">
      <c r="B27" s="46"/>
      <c r="C27" s="87"/>
      <c r="D27" s="9"/>
      <c r="E27" s="261"/>
      <c r="F27" s="3" t="s">
        <v>14</v>
      </c>
      <c r="G27" s="4">
        <v>0.2752642480642769</v>
      </c>
      <c r="H27" s="23"/>
      <c r="I27" s="183" t="s">
        <v>117</v>
      </c>
      <c r="J27" s="183"/>
      <c r="K27" s="184">
        <v>0.00040254247650313885</v>
      </c>
    </row>
    <row r="28" spans="2:11" ht="10.5" customHeight="1">
      <c r="B28" s="46"/>
      <c r="C28" s="87"/>
      <c r="D28" s="9"/>
      <c r="E28" s="261"/>
      <c r="F28" s="3" t="s">
        <v>26</v>
      </c>
      <c r="G28" s="5">
        <v>0.13939211575239535</v>
      </c>
      <c r="H28" s="23"/>
      <c r="I28" s="89" t="s">
        <v>118</v>
      </c>
      <c r="J28" s="89"/>
      <c r="K28" s="90">
        <v>3.888728629917704E-05</v>
      </c>
    </row>
    <row r="29" spans="2:11" ht="10.5" customHeight="1">
      <c r="B29" s="46"/>
      <c r="C29" s="38"/>
      <c r="D29" s="9"/>
      <c r="E29" s="261"/>
      <c r="F29" s="3" t="s">
        <v>27</v>
      </c>
      <c r="G29" s="5">
        <v>0.126149018676741</v>
      </c>
      <c r="H29" s="23"/>
      <c r="I29" s="89" t="s">
        <v>121</v>
      </c>
      <c r="J29" s="89"/>
      <c r="K29" s="90">
        <v>6.1787419143823405E-06</v>
      </c>
    </row>
    <row r="30" spans="2:11" ht="10.5" customHeight="1">
      <c r="B30" s="46"/>
      <c r="C30" s="5"/>
      <c r="D30" s="9"/>
      <c r="E30" s="261"/>
      <c r="F30" s="3" t="s">
        <v>11</v>
      </c>
      <c r="G30" s="5">
        <v>0.04807827604993873</v>
      </c>
      <c r="H30" s="23"/>
      <c r="I30" s="89" t="s">
        <v>166</v>
      </c>
      <c r="J30" s="3"/>
      <c r="K30" s="90">
        <v>3.248260459853627E-07</v>
      </c>
    </row>
    <row r="31" spans="2:11" ht="11.25" customHeight="1">
      <c r="B31" s="35" t="s">
        <v>167</v>
      </c>
      <c r="C31" s="12" t="s">
        <v>42</v>
      </c>
      <c r="D31" s="36"/>
      <c r="E31" s="261"/>
      <c r="F31" s="3" t="s">
        <v>13</v>
      </c>
      <c r="G31" s="5">
        <v>0.027072621806544444</v>
      </c>
      <c r="H31" s="23"/>
      <c r="I31" s="89"/>
      <c r="J31" s="3"/>
      <c r="K31" s="90"/>
    </row>
    <row r="32" spans="2:11" ht="11.25" customHeight="1">
      <c r="B32" s="37" t="s">
        <v>43</v>
      </c>
      <c r="C32" s="38">
        <v>0.9104058518518579</v>
      </c>
      <c r="D32" s="39"/>
      <c r="E32" s="261"/>
      <c r="F32" s="3" t="s">
        <v>29</v>
      </c>
      <c r="G32" s="5">
        <v>0.012037287609797925</v>
      </c>
      <c r="H32" s="23"/>
      <c r="I32" s="183"/>
      <c r="J32" s="183"/>
      <c r="K32" s="184"/>
    </row>
    <row r="33" spans="2:11" ht="11.25" customHeight="1">
      <c r="B33" s="37" t="s">
        <v>44</v>
      </c>
      <c r="C33" s="38">
        <v>0.08959414814814197</v>
      </c>
      <c r="D33" s="39"/>
      <c r="E33" s="261"/>
      <c r="F33" s="3" t="s">
        <v>12</v>
      </c>
      <c r="G33" s="5">
        <v>0.003048732081820369</v>
      </c>
      <c r="H33" s="23"/>
      <c r="I33" s="89"/>
      <c r="J33" s="89"/>
      <c r="K33" s="90"/>
    </row>
    <row r="34" spans="2:11" ht="11.25" customHeight="1">
      <c r="B34" s="37"/>
      <c r="C34" s="38"/>
      <c r="D34" s="39"/>
      <c r="E34" s="261"/>
      <c r="F34" s="3"/>
      <c r="G34" s="4"/>
      <c r="H34" s="23"/>
      <c r="I34" s="89"/>
      <c r="J34" s="3"/>
      <c r="K34" s="90"/>
    </row>
    <row r="35" spans="2:11" ht="11.25" customHeight="1">
      <c r="B35" s="40"/>
      <c r="C35" s="263"/>
      <c r="D35" s="41"/>
      <c r="E35" s="261"/>
      <c r="F35" s="6"/>
      <c r="G35" s="6"/>
      <c r="H35" s="23"/>
      <c r="I35" s="89"/>
      <c r="J35" s="89"/>
      <c r="K35" s="90"/>
    </row>
    <row r="36" spans="2:11" ht="10.5" customHeight="1">
      <c r="B36" s="35" t="s">
        <v>168</v>
      </c>
      <c r="C36" s="21" t="s">
        <v>169</v>
      </c>
      <c r="D36" s="21"/>
      <c r="E36" s="261"/>
      <c r="F36" s="1" t="s">
        <v>15</v>
      </c>
      <c r="G36" s="2" t="s">
        <v>1</v>
      </c>
      <c r="H36" s="23"/>
      <c r="I36" s="89"/>
      <c r="J36" s="89"/>
      <c r="K36" s="90"/>
    </row>
    <row r="37" spans="2:11" ht="10.5" customHeight="1">
      <c r="B37" s="37" t="s">
        <v>154</v>
      </c>
      <c r="C37" s="5">
        <v>0.41316324219182154</v>
      </c>
      <c r="D37" s="42"/>
      <c r="E37" s="261"/>
      <c r="F37" s="3" t="s">
        <v>10</v>
      </c>
      <c r="G37" s="4">
        <v>0.36895769995848515</v>
      </c>
      <c r="H37" s="23"/>
      <c r="I37" s="89"/>
      <c r="J37" s="3"/>
      <c r="K37" s="90"/>
    </row>
    <row r="38" spans="2:11" ht="10.5" customHeight="1">
      <c r="B38" s="37" t="s">
        <v>155</v>
      </c>
      <c r="C38" s="5">
        <v>0.37524086440614485</v>
      </c>
      <c r="D38" s="42"/>
      <c r="E38" s="261"/>
      <c r="F38" s="3" t="s">
        <v>14</v>
      </c>
      <c r="G38" s="4">
        <v>0.2752642480642769</v>
      </c>
      <c r="H38" s="261"/>
      <c r="I38" s="89"/>
      <c r="J38" s="89"/>
      <c r="K38" s="90"/>
    </row>
    <row r="39" spans="2:11" ht="10.5" customHeight="1">
      <c r="B39" s="37" t="s">
        <v>156</v>
      </c>
      <c r="C39" s="5">
        <v>0.21189878744435953</v>
      </c>
      <c r="D39" s="42"/>
      <c r="E39" s="261"/>
      <c r="F39" s="3" t="s">
        <v>26</v>
      </c>
      <c r="G39" s="4">
        <v>0.13939211575239535</v>
      </c>
      <c r="H39" s="261"/>
      <c r="I39" s="89"/>
      <c r="J39" s="89"/>
      <c r="K39" s="90"/>
    </row>
    <row r="40" spans="2:11" ht="10.5" customHeight="1">
      <c r="B40" s="44" t="s">
        <v>126</v>
      </c>
      <c r="C40" s="185">
        <v>4.307223945152697</v>
      </c>
      <c r="D40" s="186"/>
      <c r="E40" s="264"/>
      <c r="F40" s="187" t="s">
        <v>27</v>
      </c>
      <c r="G40" s="188">
        <v>0.126149018676741</v>
      </c>
      <c r="H40" s="264"/>
      <c r="I40" s="89"/>
      <c r="J40" s="3"/>
      <c r="K40" s="90"/>
    </row>
    <row r="41" spans="2:11" ht="10.5" customHeight="1">
      <c r="B41" s="189" t="s">
        <v>127</v>
      </c>
      <c r="C41" s="190"/>
      <c r="D41" s="191" t="s">
        <v>1</v>
      </c>
      <c r="E41" s="264"/>
      <c r="F41" s="187" t="s">
        <v>11</v>
      </c>
      <c r="G41" s="188">
        <v>0.04807827604993873</v>
      </c>
      <c r="H41" s="264"/>
      <c r="I41" s="89"/>
      <c r="J41" s="89"/>
      <c r="K41" s="90"/>
    </row>
    <row r="42" spans="2:11" ht="10.5" customHeight="1">
      <c r="B42" s="44" t="s">
        <v>48</v>
      </c>
      <c r="C42" s="92"/>
      <c r="D42" s="192">
        <v>2116332035048.6226</v>
      </c>
      <c r="E42" s="264"/>
      <c r="F42" s="187" t="s">
        <v>13</v>
      </c>
      <c r="G42" s="188">
        <v>0.027072621806544444</v>
      </c>
      <c r="H42" s="264"/>
      <c r="I42" s="89"/>
      <c r="J42" s="3"/>
      <c r="K42" s="90"/>
    </row>
    <row r="43" spans="2:11" ht="10.5" customHeight="1">
      <c r="B43" s="193" t="s">
        <v>49</v>
      </c>
      <c r="C43" s="265"/>
      <c r="D43" s="192">
        <v>1748948136871.57</v>
      </c>
      <c r="E43" s="264"/>
      <c r="F43" s="187" t="s">
        <v>29</v>
      </c>
      <c r="G43" s="188">
        <v>0.012037287609797925</v>
      </c>
      <c r="H43" s="264"/>
      <c r="I43" s="186"/>
      <c r="J43" s="186"/>
      <c r="K43" s="194"/>
    </row>
    <row r="44" spans="2:11" ht="10.5" customHeight="1">
      <c r="B44" s="195"/>
      <c r="C44" s="266"/>
      <c r="D44" s="266"/>
      <c r="E44" s="264"/>
      <c r="F44" s="187" t="s">
        <v>12</v>
      </c>
      <c r="G44" s="188">
        <v>0.003048732081820369</v>
      </c>
      <c r="H44" s="264"/>
      <c r="I44" s="186"/>
      <c r="J44" s="186"/>
      <c r="K44" s="194"/>
    </row>
    <row r="45" spans="2:11" ht="10.5" customHeight="1">
      <c r="B45" s="195"/>
      <c r="C45" s="266"/>
      <c r="D45" s="266"/>
      <c r="E45" s="264"/>
      <c r="F45" s="187"/>
      <c r="G45" s="188"/>
      <c r="H45" s="264"/>
      <c r="I45" s="186"/>
      <c r="J45" s="186"/>
      <c r="K45" s="194"/>
    </row>
    <row r="46" spans="2:11" ht="10.5" customHeight="1">
      <c r="B46" s="195"/>
      <c r="C46" s="266"/>
      <c r="D46" s="266"/>
      <c r="E46" s="196"/>
      <c r="F46" s="186"/>
      <c r="G46" s="197"/>
      <c r="H46" s="264"/>
      <c r="I46" s="186"/>
      <c r="J46" s="198"/>
      <c r="K46" s="194"/>
    </row>
    <row r="47" spans="2:11" ht="10.5" customHeight="1">
      <c r="B47" s="195"/>
      <c r="C47" s="267"/>
      <c r="D47" s="266"/>
      <c r="E47" s="264"/>
      <c r="F47" s="191" t="s">
        <v>16</v>
      </c>
      <c r="G47" s="191" t="s">
        <v>34</v>
      </c>
      <c r="H47" s="191"/>
      <c r="I47" s="191" t="s">
        <v>30</v>
      </c>
      <c r="J47" s="191"/>
      <c r="K47" s="194"/>
    </row>
    <row r="48" spans="2:11" ht="10.5" customHeight="1">
      <c r="B48" s="195"/>
      <c r="C48" s="266"/>
      <c r="D48" s="266"/>
      <c r="E48" s="264"/>
      <c r="F48" s="8" t="s">
        <v>21</v>
      </c>
      <c r="G48" s="199">
        <v>1174378000000</v>
      </c>
      <c r="H48" s="200"/>
      <c r="I48" s="93">
        <v>0.0695324654850183</v>
      </c>
      <c r="J48" s="181" t="s">
        <v>35</v>
      </c>
      <c r="K48" s="194"/>
    </row>
    <row r="49" spans="2:11" ht="10.5" customHeight="1">
      <c r="B49" s="195"/>
      <c r="C49" s="266"/>
      <c r="D49" s="266"/>
      <c r="E49" s="264"/>
      <c r="F49" s="8" t="s">
        <v>17</v>
      </c>
      <c r="G49" s="199">
        <v>401459000000</v>
      </c>
      <c r="H49" s="200"/>
      <c r="I49" s="93">
        <v>0.08814850289528943</v>
      </c>
      <c r="J49" s="266"/>
      <c r="K49" s="194"/>
    </row>
    <row r="50" spans="2:11" ht="10.5" customHeight="1">
      <c r="B50" s="195"/>
      <c r="C50" s="266"/>
      <c r="D50" s="266"/>
      <c r="E50" s="264"/>
      <c r="F50" s="8" t="s">
        <v>18</v>
      </c>
      <c r="G50" s="199">
        <v>199163516386.12027</v>
      </c>
      <c r="H50" s="201"/>
      <c r="I50" s="94">
        <v>0.05224033161283303</v>
      </c>
      <c r="J50" s="181" t="s">
        <v>36</v>
      </c>
      <c r="K50" s="194"/>
    </row>
    <row r="51" spans="2:11" ht="10.5" customHeight="1">
      <c r="B51" s="195"/>
      <c r="C51" s="266"/>
      <c r="D51" s="266"/>
      <c r="E51" s="264"/>
      <c r="F51" s="8" t="s">
        <v>37</v>
      </c>
      <c r="G51" s="199">
        <v>163094824995.85684</v>
      </c>
      <c r="H51" s="201"/>
      <c r="I51" s="94">
        <v>0.031919326953622346</v>
      </c>
      <c r="J51" s="266"/>
      <c r="K51" s="194"/>
    </row>
    <row r="52" spans="2:11" ht="10.5" customHeight="1">
      <c r="B52" s="195"/>
      <c r="C52" s="266"/>
      <c r="D52" s="266"/>
      <c r="E52" s="264"/>
      <c r="F52" s="8" t="s">
        <v>19</v>
      </c>
      <c r="G52" s="199">
        <v>94834233846.15384</v>
      </c>
      <c r="H52" s="201"/>
      <c r="I52" s="94">
        <v>0.08843576660156227</v>
      </c>
      <c r="J52" s="268"/>
      <c r="K52" s="194"/>
    </row>
    <row r="53" spans="2:13" ht="10.5" customHeight="1">
      <c r="B53" s="44"/>
      <c r="C53" s="95"/>
      <c r="D53" s="192"/>
      <c r="E53" s="264"/>
      <c r="F53" s="8" t="s">
        <v>40</v>
      </c>
      <c r="G53" s="199">
        <v>81288000000</v>
      </c>
      <c r="H53" s="200"/>
      <c r="I53" s="93">
        <v>0.04199020765672677</v>
      </c>
      <c r="J53" s="269"/>
      <c r="K53" s="194"/>
      <c r="M53" s="202"/>
    </row>
    <row r="54" spans="2:11" ht="10.5" customHeight="1">
      <c r="B54" s="203"/>
      <c r="C54" s="264"/>
      <c r="D54" s="192"/>
      <c r="E54" s="264"/>
      <c r="F54" s="8" t="s">
        <v>20</v>
      </c>
      <c r="G54" s="199">
        <v>2114459820.4914002</v>
      </c>
      <c r="H54" s="200"/>
      <c r="I54" s="93">
        <v>0.06981337998014214</v>
      </c>
      <c r="J54" s="268"/>
      <c r="K54" s="194"/>
    </row>
    <row r="55" spans="2:11" ht="10.5" customHeight="1">
      <c r="B55" s="203"/>
      <c r="C55" s="264"/>
      <c r="D55" s="204"/>
      <c r="E55" s="264"/>
      <c r="F55" s="8" t="s">
        <v>38</v>
      </c>
      <c r="G55" s="199">
        <v>0</v>
      </c>
      <c r="H55" s="200"/>
      <c r="I55" s="93">
        <v>0</v>
      </c>
      <c r="J55" s="198"/>
      <c r="K55" s="194"/>
    </row>
    <row r="56" spans="2:11" ht="11.25" customHeight="1">
      <c r="B56" s="203"/>
      <c r="C56" s="264"/>
      <c r="D56" s="204"/>
      <c r="E56" s="181"/>
      <c r="F56" s="8" t="s">
        <v>39</v>
      </c>
      <c r="G56" s="199">
        <v>0</v>
      </c>
      <c r="H56" s="200"/>
      <c r="I56" s="93">
        <v>0</v>
      </c>
      <c r="J56" s="198"/>
      <c r="K56" s="182"/>
    </row>
    <row r="57" spans="2:11" ht="14.25" customHeight="1">
      <c r="B57" s="180"/>
      <c r="C57" s="181"/>
      <c r="D57" s="181"/>
      <c r="E57" s="181"/>
      <c r="F57" s="205" t="s">
        <v>22</v>
      </c>
      <c r="G57" s="206"/>
      <c r="H57" s="207"/>
      <c r="I57" s="208">
        <v>0.06795152679908459</v>
      </c>
      <c r="J57" s="181"/>
      <c r="K57" s="182"/>
    </row>
    <row r="58" spans="2:11" ht="14.25" customHeight="1">
      <c r="B58" s="180"/>
      <c r="C58" s="181"/>
      <c r="D58" s="181"/>
      <c r="E58" s="181"/>
      <c r="F58" s="205"/>
      <c r="G58" s="209"/>
      <c r="H58" s="210"/>
      <c r="I58" s="211"/>
      <c r="J58" s="181"/>
      <c r="K58" s="182"/>
    </row>
    <row r="59" spans="2:11" ht="18" customHeight="1">
      <c r="B59" s="180"/>
      <c r="C59" s="181"/>
      <c r="D59" s="181"/>
      <c r="E59" s="181"/>
      <c r="F59" s="205"/>
      <c r="G59" s="209"/>
      <c r="H59" s="210"/>
      <c r="I59" s="211"/>
      <c r="J59" s="181"/>
      <c r="K59" s="182"/>
    </row>
    <row r="60" spans="2:11" ht="12" customHeight="1">
      <c r="B60" s="228" t="s">
        <v>170</v>
      </c>
      <c r="C60" s="229"/>
      <c r="D60" s="229"/>
      <c r="E60" s="229"/>
      <c r="F60" s="229"/>
      <c r="G60" s="229"/>
      <c r="H60" s="229"/>
      <c r="I60" s="229"/>
      <c r="J60" s="229"/>
      <c r="K60" s="230"/>
    </row>
    <row r="61" spans="2:11" ht="15">
      <c r="B61" s="228"/>
      <c r="C61" s="229"/>
      <c r="D61" s="229"/>
      <c r="E61" s="229"/>
      <c r="F61" s="229"/>
      <c r="G61" s="229"/>
      <c r="H61" s="229"/>
      <c r="I61" s="229"/>
      <c r="J61" s="229"/>
      <c r="K61" s="230"/>
    </row>
    <row r="62" spans="2:11" ht="11.25" customHeight="1">
      <c r="B62" s="228"/>
      <c r="C62" s="229"/>
      <c r="D62" s="229"/>
      <c r="E62" s="229"/>
      <c r="F62" s="229"/>
      <c r="G62" s="229"/>
      <c r="H62" s="229"/>
      <c r="I62" s="229"/>
      <c r="J62" s="229"/>
      <c r="K62" s="230"/>
    </row>
    <row r="63" spans="2:11" ht="11.25" customHeight="1">
      <c r="B63" s="238" t="s">
        <v>171</v>
      </c>
      <c r="C63" s="239"/>
      <c r="D63" s="239"/>
      <c r="E63" s="239"/>
      <c r="F63" s="239"/>
      <c r="G63" s="239"/>
      <c r="H63" s="239"/>
      <c r="I63" s="239"/>
      <c r="J63" s="239"/>
      <c r="K63" s="240"/>
    </row>
    <row r="64" spans="2:11" ht="11.25" customHeight="1">
      <c r="B64" s="238" t="s">
        <v>172</v>
      </c>
      <c r="C64" s="239"/>
      <c r="D64" s="239"/>
      <c r="E64" s="239"/>
      <c r="F64" s="239"/>
      <c r="G64" s="239"/>
      <c r="H64" s="239"/>
      <c r="I64" s="239"/>
      <c r="J64" s="239"/>
      <c r="K64" s="240"/>
    </row>
    <row r="65" spans="2:11" ht="11.25" customHeight="1">
      <c r="B65" s="228" t="s">
        <v>173</v>
      </c>
      <c r="C65" s="229"/>
      <c r="D65" s="229"/>
      <c r="E65" s="229"/>
      <c r="F65" s="229"/>
      <c r="G65" s="229"/>
      <c r="H65" s="229"/>
      <c r="I65" s="229"/>
      <c r="J65" s="229"/>
      <c r="K65" s="230"/>
    </row>
    <row r="66" spans="2:11" ht="11.25" customHeight="1">
      <c r="B66" s="238" t="s">
        <v>174</v>
      </c>
      <c r="C66" s="239"/>
      <c r="D66" s="239"/>
      <c r="E66" s="239"/>
      <c r="F66" s="239"/>
      <c r="G66" s="239"/>
      <c r="H66" s="239"/>
      <c r="I66" s="239"/>
      <c r="J66" s="239"/>
      <c r="K66" s="240"/>
    </row>
    <row r="67" spans="2:11" ht="11.25" customHeight="1">
      <c r="B67" s="238" t="s">
        <v>175</v>
      </c>
      <c r="C67" s="239"/>
      <c r="D67" s="239"/>
      <c r="E67" s="239"/>
      <c r="F67" s="239"/>
      <c r="G67" s="239"/>
      <c r="H67" s="239"/>
      <c r="I67" s="239"/>
      <c r="J67" s="239"/>
      <c r="K67" s="240"/>
    </row>
    <row r="68" spans="2:11" ht="11.25" customHeight="1">
      <c r="B68" s="238" t="s">
        <v>176</v>
      </c>
      <c r="C68" s="239"/>
      <c r="D68" s="239"/>
      <c r="E68" s="239"/>
      <c r="F68" s="239"/>
      <c r="G68" s="239"/>
      <c r="H68" s="239"/>
      <c r="I68" s="239"/>
      <c r="J68" s="239"/>
      <c r="K68" s="240"/>
    </row>
    <row r="69" spans="2:11" ht="10.5" customHeight="1" thickBot="1">
      <c r="B69" s="256" t="s">
        <v>177</v>
      </c>
      <c r="C69" s="257"/>
      <c r="D69" s="257"/>
      <c r="E69" s="257"/>
      <c r="F69" s="257"/>
      <c r="G69" s="257"/>
      <c r="H69" s="257"/>
      <c r="I69" s="257"/>
      <c r="J69" s="257"/>
      <c r="K69" s="258"/>
    </row>
  </sheetData>
  <sheetProtection/>
  <mergeCells count="9">
    <mergeCell ref="B67:K67"/>
    <mergeCell ref="B68:K68"/>
    <mergeCell ref="B69:K69"/>
    <mergeCell ref="B2:K3"/>
    <mergeCell ref="B60:K62"/>
    <mergeCell ref="B63:K63"/>
    <mergeCell ref="B64:K64"/>
    <mergeCell ref="B65:K65"/>
    <mergeCell ref="B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iaajimenez</dc:creator>
  <cp:keywords/>
  <dc:description/>
  <cp:lastModifiedBy>Alejandro Jimenez Moreno</cp:lastModifiedBy>
  <dcterms:created xsi:type="dcterms:W3CDTF">2013-08-15T22:14:50Z</dcterms:created>
  <dcterms:modified xsi:type="dcterms:W3CDTF">2015-02-23T19:29:18Z</dcterms:modified>
  <cp:category/>
  <cp:version/>
  <cp:contentType/>
  <cp:contentStatus/>
</cp:coreProperties>
</file>