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ESP - ENG" sheetId="1" r:id="rId1"/>
    <sheet name="Hoja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<sst xmlns="http://schemas.openxmlformats.org/spreadsheetml/2006/main" count="261" uniqueCount="46">
  <si>
    <t>$/KIL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</si>
  <si>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</si>
  <si>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</si>
  <si>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</si>
  <si>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</si>
  <si>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</si>
  <si>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</si>
  <si>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</si>
  <si>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</si>
  <si>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</si>
  <si>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Var. (%)</t>
  </si>
  <si>
    <t>2007-2008</t>
  </si>
  <si>
    <t>2008-2009</t>
  </si>
  <si>
    <t>2009-2010</t>
  </si>
  <si>
    <t>2010-2011</t>
  </si>
  <si>
    <t>2011-2012</t>
  </si>
  <si>
    <t>2012-2013</t>
  </si>
  <si>
    <t>2013-2014</t>
  </si>
  <si>
    <t>Total</t>
  </si>
  <si>
    <t>NA</t>
  </si>
  <si>
    <t>US/KIL</t>
  </si>
  <si>
    <t>* Mercado Internacional: Ventas de las compañías Nacionales al exterior más las ventas de las compañías del exterior</t>
  </si>
  <si>
    <t>Informe Toneladas / Volumen report</t>
  </si>
  <si>
    <t>Colombia</t>
  </si>
  <si>
    <t>NEGOCIO / business unit</t>
  </si>
  <si>
    <t>Cárnico / cold cuts</t>
  </si>
  <si>
    <t>Galletas / biscuits</t>
  </si>
  <si>
    <t>Chocolates / Chocolates</t>
  </si>
  <si>
    <t>Café / Coffee</t>
  </si>
  <si>
    <t>Helados / Ice cream</t>
  </si>
  <si>
    <t>Pastas / Pata</t>
  </si>
  <si>
    <t>Otros / Others</t>
  </si>
  <si>
    <t>Total / Total</t>
  </si>
  <si>
    <t>TMLUC / TMLUC</t>
  </si>
  <si>
    <t>Internacional / International</t>
  </si>
  <si>
    <t>NEGOCIO / Business unit</t>
  </si>
  <si>
    <t>* Internacional / International</t>
  </si>
  <si>
    <t>* International markets: includes exports from Colombia plus sales from international operations</t>
  </si>
  <si>
    <t>Millones - million COP / Año - year</t>
  </si>
  <si>
    <t>MILES DOLARES / thousand dollars</t>
  </si>
  <si>
    <t>PERIODO / period YT</t>
  </si>
  <si>
    <t>TONELADAS AÑO / tons per year</t>
  </si>
  <si>
    <t>VAR (%) PRECIO - price /TON</t>
  </si>
  <si>
    <t>2015</t>
  </si>
  <si>
    <t>A. Consumidor / Consumer Food</t>
  </si>
  <si>
    <t>2014-2015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</si>
</sst>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_(* #,##0_);_(* \(#,##0\);_(* &quot;-&quot;??_);_(@_)"/>
    <numFmt numFmtId="178" formatCode="#,##0.0"/>
    <numFmt numFmtId="179" formatCode="#,##0.000"/>
    <numFmt numFmtId="180" formatCode="_(* #,##0.0_);_(* \(#,##0.0\);_(* &quot;-&quot;??_);_(@_)"/>
    <numFmt numFmtId="181" formatCode="0.000%"/>
    <numFmt numFmtId="182" formatCode="_(* #,##0.000_);_(* \(#,##0.000\);_(* &quot;-&quot;??_);_(@_)"/>
    <numFmt numFmtId="183" formatCode="#,##0.000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17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4F6228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16"/>
      <color rgb="FF4F6228"/>
      <name val="Calibri"/>
      <family val="2"/>
    </font>
    <font>
      <sz val="11"/>
      <color rgb="FFFFFFFF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6699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3" fontId="0" fillId="0" borderId="0" xfId="0" applyNumberFormat="1" applyFont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 horizontal="centerContinuous"/>
    </xf>
    <xf numFmtId="49" fontId="47" fillId="33" borderId="0" xfId="0" applyNumberFormat="1" applyFont="1" applyFill="1" applyAlignment="1">
      <alignment horizontal="center"/>
    </xf>
    <xf numFmtId="176" fontId="0" fillId="0" borderId="0" xfId="54" applyNumberFormat="1" applyFont="1" applyAlignment="1">
      <alignment/>
    </xf>
    <xf numFmtId="0" fontId="0" fillId="0" borderId="10" xfId="0" applyFont="1" applyBorder="1" applyAlignment="1">
      <alignment/>
    </xf>
    <xf numFmtId="177" fontId="0" fillId="0" borderId="10" xfId="48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76" fontId="0" fillId="0" borderId="10" xfId="54" applyNumberFormat="1" applyFont="1" applyBorder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176" fontId="23" fillId="0" borderId="0" xfId="54" applyNumberFormat="1" applyFont="1" applyAlignment="1">
      <alignment/>
    </xf>
    <xf numFmtId="176" fontId="0" fillId="0" borderId="0" xfId="54" applyNumberFormat="1" applyFont="1" applyAlignment="1">
      <alignment horizontal="right"/>
    </xf>
    <xf numFmtId="176" fontId="0" fillId="0" borderId="0" xfId="54" applyNumberFormat="1" applyFont="1" applyBorder="1" applyAlignment="1">
      <alignment/>
    </xf>
    <xf numFmtId="177" fontId="0" fillId="0" borderId="0" xfId="48" applyNumberFormat="1" applyFont="1" applyAlignment="1">
      <alignment/>
    </xf>
    <xf numFmtId="177" fontId="0" fillId="0" borderId="0" xfId="48" applyNumberFormat="1" applyFont="1" applyBorder="1" applyAlignment="1">
      <alignment/>
    </xf>
    <xf numFmtId="176" fontId="45" fillId="0" borderId="0" xfId="54" applyNumberFormat="1" applyFont="1" applyAlignment="1">
      <alignment/>
    </xf>
    <xf numFmtId="177" fontId="0" fillId="0" borderId="0" xfId="0" applyNumberFormat="1" applyFont="1" applyAlignment="1">
      <alignment/>
    </xf>
    <xf numFmtId="17" fontId="48" fillId="0" borderId="0" xfId="0" applyNumberFormat="1" applyFont="1" applyAlignment="1">
      <alignment horizontal="left"/>
    </xf>
    <xf numFmtId="0" fontId="47" fillId="33" borderId="11" xfId="0" applyFont="1" applyFill="1" applyBorder="1" applyAlignment="1">
      <alignment horizontal="centerContinuous" shrinkToFit="1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49" fontId="47" fillId="33" borderId="0" xfId="0" applyNumberFormat="1" applyFont="1" applyFill="1" applyAlignment="1">
      <alignment horizontal="center" shrinkToFit="1"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7" fillId="33" borderId="0" xfId="0" applyFont="1" applyFill="1" applyBorder="1" applyAlignment="1">
      <alignment horizontal="centerContinuous" shrinkToFit="1"/>
    </xf>
    <xf numFmtId="49" fontId="47" fillId="33" borderId="0" xfId="0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47" fillId="33" borderId="0" xfId="0" applyFont="1" applyFill="1" applyBorder="1" applyAlignment="1">
      <alignment horizontal="centerContinuous" wrapText="1"/>
    </xf>
    <xf numFmtId="0" fontId="47" fillId="33" borderId="0" xfId="0" applyFont="1" applyFill="1" applyBorder="1" applyAlignment="1">
      <alignment horizontal="centerContinuous"/>
    </xf>
    <xf numFmtId="171" fontId="49" fillId="0" borderId="0" xfId="48" applyFont="1" applyBorder="1" applyAlignment="1">
      <alignment/>
    </xf>
    <xf numFmtId="0" fontId="49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7" fontId="0" fillId="0" borderId="0" xfId="0" applyNumberFormat="1" applyFont="1" applyBorder="1" applyAlignment="1">
      <alignment/>
    </xf>
    <xf numFmtId="177" fontId="0" fillId="0" borderId="0" xfId="48" applyNumberFormat="1" applyFont="1" applyBorder="1" applyAlignment="1">
      <alignment/>
    </xf>
    <xf numFmtId="176" fontId="0" fillId="0" borderId="0" xfId="54" applyNumberFormat="1" applyFont="1" applyAlignment="1">
      <alignment/>
    </xf>
    <xf numFmtId="49" fontId="47" fillId="33" borderId="11" xfId="0" applyNumberFormat="1" applyFont="1" applyFill="1" applyBorder="1" applyAlignment="1">
      <alignment horizontal="center"/>
    </xf>
    <xf numFmtId="0" fontId="0" fillId="0" borderId="0" xfId="0" applyAlignment="1" quotePrefix="1">
      <alignment horizontal="left"/>
    </xf>
    <xf numFmtId="3" fontId="0" fillId="0" borderId="11" xfId="0" applyNumberFormat="1" applyFont="1" applyBorder="1" applyAlignment="1">
      <alignment/>
    </xf>
    <xf numFmtId="177" fontId="0" fillId="0" borderId="12" xfId="48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177" fontId="0" fillId="0" borderId="11" xfId="48" applyNumberFormat="1" applyFont="1" applyBorder="1" applyAlignment="1">
      <alignment/>
    </xf>
    <xf numFmtId="177" fontId="0" fillId="0" borderId="0" xfId="48" applyNumberFormat="1" applyFont="1" applyAlignment="1">
      <alignment/>
    </xf>
    <xf numFmtId="0" fontId="50" fillId="34" borderId="0" xfId="0" applyFont="1" applyFill="1" applyAlignment="1">
      <alignment horizontal="center"/>
    </xf>
    <xf numFmtId="176" fontId="0" fillId="0" borderId="0" xfId="54" applyNumberFormat="1" applyFont="1" applyAlignment="1">
      <alignment/>
    </xf>
    <xf numFmtId="176" fontId="0" fillId="0" borderId="0" xfId="54" applyNumberFormat="1" applyFont="1" applyAlignment="1">
      <alignment horizontal="right"/>
    </xf>
    <xf numFmtId="176" fontId="0" fillId="0" borderId="10" xfId="54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45" fillId="0" borderId="11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0" fontId="47" fillId="33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177" fontId="0" fillId="0" borderId="10" xfId="48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47" fillId="33" borderId="0" xfId="0" applyFont="1" applyFill="1" applyBorder="1" applyAlignment="1">
      <alignment horizontal="center" shrinkToFit="1"/>
    </xf>
    <xf numFmtId="3" fontId="0" fillId="0" borderId="12" xfId="0" applyNumberFormat="1" applyFont="1" applyBorder="1" applyAlignment="1">
      <alignment/>
    </xf>
    <xf numFmtId="177" fontId="0" fillId="0" borderId="0" xfId="48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23" fillId="0" borderId="0" xfId="0" applyNumberFormat="1" applyFont="1" applyAlignment="1">
      <alignment/>
    </xf>
    <xf numFmtId="179" fontId="23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11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Fill="1" applyAlignment="1">
      <alignment/>
    </xf>
    <xf numFmtId="179" fontId="0" fillId="0" borderId="11" xfId="0" applyNumberFormat="1" applyFill="1" applyBorder="1" applyAlignment="1">
      <alignment/>
    </xf>
    <xf numFmtId="179" fontId="0" fillId="0" borderId="12" xfId="0" applyNumberFormat="1" applyFill="1" applyBorder="1" applyAlignment="1">
      <alignment/>
    </xf>
    <xf numFmtId="179" fontId="0" fillId="0" borderId="10" xfId="48" applyNumberFormat="1" applyFont="1" applyBorder="1" applyAlignment="1">
      <alignment/>
    </xf>
    <xf numFmtId="179" fontId="23" fillId="0" borderId="11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82" fontId="0" fillId="0" borderId="11" xfId="48" applyNumberFormat="1" applyFont="1" applyBorder="1" applyAlignment="1">
      <alignment/>
    </xf>
    <xf numFmtId="182" fontId="0" fillId="0" borderId="0" xfId="48" applyNumberFormat="1" applyFont="1" applyAlignment="1">
      <alignment/>
    </xf>
    <xf numFmtId="182" fontId="0" fillId="0" borderId="12" xfId="48" applyNumberFormat="1" applyFont="1" applyBorder="1" applyAlignment="1">
      <alignment/>
    </xf>
    <xf numFmtId="182" fontId="0" fillId="0" borderId="10" xfId="48" applyNumberFormat="1" applyFont="1" applyBorder="1" applyAlignment="1">
      <alignment/>
    </xf>
    <xf numFmtId="182" fontId="23" fillId="0" borderId="11" xfId="0" applyNumberFormat="1" applyFont="1" applyBorder="1" applyAlignment="1">
      <alignment/>
    </xf>
    <xf numFmtId="182" fontId="23" fillId="0" borderId="0" xfId="0" applyNumberFormat="1" applyFont="1" applyAlignment="1">
      <alignment/>
    </xf>
    <xf numFmtId="49" fontId="47" fillId="33" borderId="0" xfId="0" applyNumberFormat="1" applyFont="1" applyFill="1" applyAlignment="1" quotePrefix="1">
      <alignment horizontal="center" shrinkToFit="1"/>
    </xf>
    <xf numFmtId="179" fontId="0" fillId="0" borderId="0" xfId="48" applyNumberFormat="1" applyFont="1" applyBorder="1" applyAlignment="1">
      <alignment/>
    </xf>
    <xf numFmtId="176" fontId="0" fillId="0" borderId="0" xfId="54" applyNumberFormat="1" applyFont="1" applyAlignment="1">
      <alignment horizontal="right"/>
    </xf>
    <xf numFmtId="176" fontId="0" fillId="0" borderId="0" xfId="54" applyNumberFormat="1" applyFont="1" applyAlignment="1">
      <alignment horizontal="right"/>
    </xf>
    <xf numFmtId="176" fontId="0" fillId="0" borderId="10" xfId="54" applyNumberFormat="1" applyFont="1" applyBorder="1" applyAlignment="1">
      <alignment horizontal="right"/>
    </xf>
    <xf numFmtId="0" fontId="47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 shrinkToFit="1"/>
    </xf>
    <xf numFmtId="0" fontId="47" fillId="33" borderId="0" xfId="0" applyFont="1" applyFill="1" applyBorder="1" applyAlignment="1">
      <alignment horizontal="center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952500</xdr:colOff>
      <xdr:row>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4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" sqref="M2"/>
    </sheetView>
  </sheetViews>
  <sheetFormatPr defaultColWidth="11.421875" defaultRowHeight="15"/>
  <cols>
    <col min="1" max="1" width="29.7109375" style="0" customWidth="1"/>
    <col min="2" max="10" width="9.140625" style="0" bestFit="1" customWidth="1"/>
    <col min="11" max="11" width="10.57421875" style="0" bestFit="1" customWidth="1"/>
    <col min="12" max="12" width="10.57421875" style="2" bestFit="1" customWidth="1"/>
    <col min="13" max="13" width="8.57421875" style="2" bestFit="1" customWidth="1"/>
    <col min="14" max="14" width="2.7109375" style="2" customWidth="1"/>
    <col min="15" max="15" width="8.140625" style="0" customWidth="1"/>
    <col min="16" max="18" width="9.57421875" style="0" customWidth="1"/>
    <col min="19" max="19" width="8.28125" style="0" customWidth="1"/>
    <col min="20" max="20" width="9.421875" style="0" customWidth="1"/>
    <col min="21" max="21" width="8.7109375" style="0" customWidth="1"/>
    <col min="22" max="22" width="8.7109375" style="25" customWidth="1"/>
    <col min="23" max="23" width="8.57421875" style="0" customWidth="1"/>
    <col min="24" max="25" width="9.00390625" style="2" bestFit="1" customWidth="1"/>
    <col min="26" max="26" width="8.7109375" style="0" customWidth="1"/>
    <col min="27" max="27" width="2.7109375" style="0" customWidth="1"/>
    <col min="28" max="28" width="7.57421875" style="0" bestFit="1" customWidth="1"/>
    <col min="29" max="29" width="6.7109375" style="0" bestFit="1" customWidth="1"/>
    <col min="30" max="34" width="7.57421875" style="0" bestFit="1" customWidth="1"/>
    <col min="35" max="35" width="8.140625" style="0" bestFit="1" customWidth="1"/>
    <col min="36" max="36" width="7.57421875" style="0" bestFit="1" customWidth="1"/>
    <col min="37" max="38" width="8.57421875" style="2" customWidth="1"/>
    <col min="39" max="39" width="8.7109375" style="2" customWidth="1"/>
    <col min="40" max="40" width="2.7109375" style="0" customWidth="1"/>
    <col min="41" max="47" width="8.28125" style="0" customWidth="1"/>
    <col min="48" max="48" width="9.140625" style="0" customWidth="1"/>
  </cols>
  <sheetData>
    <row r="1" spans="1:47" ht="26.25">
      <c r="A1" s="1" t="s">
        <v>22</v>
      </c>
      <c r="B1" s="1"/>
      <c r="C1" s="1"/>
      <c r="D1" s="1"/>
      <c r="E1" s="1"/>
      <c r="F1" s="1"/>
      <c r="G1" s="1"/>
      <c r="H1" s="1"/>
      <c r="I1" s="2"/>
      <c r="J1" s="2"/>
      <c r="K1" s="2"/>
      <c r="O1" s="2"/>
      <c r="P1" s="2"/>
      <c r="Q1" s="2"/>
      <c r="R1" s="2"/>
      <c r="S1" s="2"/>
      <c r="T1" s="2"/>
      <c r="U1" s="2"/>
      <c r="W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N1" s="2"/>
      <c r="AO1" s="2"/>
      <c r="AP1" s="2"/>
      <c r="AQ1" s="2"/>
      <c r="AR1" s="2"/>
      <c r="AS1" s="2"/>
      <c r="AT1" s="2"/>
      <c r="AU1" s="2"/>
    </row>
    <row r="2" spans="1:47" ht="21">
      <c r="A2" s="23">
        <v>42248</v>
      </c>
      <c r="B2" s="2"/>
      <c r="C2" s="2"/>
      <c r="D2" s="2"/>
      <c r="E2" s="2"/>
      <c r="F2" s="2"/>
      <c r="G2" s="2"/>
      <c r="H2" s="2"/>
      <c r="I2" s="2"/>
      <c r="J2" s="2"/>
      <c r="K2" s="2"/>
      <c r="O2" s="2"/>
      <c r="P2" s="2"/>
      <c r="Q2" s="2"/>
      <c r="R2" s="2"/>
      <c r="S2" s="2"/>
      <c r="T2" s="2"/>
      <c r="U2" s="2"/>
      <c r="W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N2" s="2"/>
      <c r="AO2" s="2"/>
      <c r="AP2" s="2"/>
      <c r="AQ2" s="2"/>
      <c r="AR2" s="2"/>
      <c r="AS2" s="2"/>
      <c r="AT2" s="2"/>
      <c r="AU2" s="2"/>
    </row>
    <row r="3" spans="1:47" ht="15">
      <c r="A3" s="3"/>
      <c r="B3" s="29"/>
      <c r="C3" s="29"/>
      <c r="D3" s="29"/>
      <c r="E3" s="29"/>
      <c r="F3" s="29"/>
      <c r="G3" s="29"/>
      <c r="H3" s="29"/>
      <c r="I3" s="29"/>
      <c r="J3" s="29"/>
      <c r="K3" s="2"/>
      <c r="O3" s="2"/>
      <c r="P3" s="2"/>
      <c r="Q3" s="2"/>
      <c r="R3" s="2"/>
      <c r="S3" s="2"/>
      <c r="T3" s="2"/>
      <c r="U3" s="2"/>
      <c r="W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N3" s="2"/>
      <c r="AO3" s="2"/>
      <c r="AP3" s="2"/>
      <c r="AQ3" s="2"/>
      <c r="AR3" s="2"/>
      <c r="AS3" s="2"/>
      <c r="AT3" s="2"/>
      <c r="AU3" s="2"/>
    </row>
    <row r="4" spans="1:47" ht="15">
      <c r="A4" s="3"/>
      <c r="B4" s="29"/>
      <c r="C4" s="29"/>
      <c r="D4" s="29"/>
      <c r="E4" s="29"/>
      <c r="F4" s="29"/>
      <c r="G4" s="29"/>
      <c r="H4" s="29"/>
      <c r="I4" s="30"/>
      <c r="J4" s="29"/>
      <c r="K4" s="2"/>
      <c r="O4" s="2"/>
      <c r="P4" s="2"/>
      <c r="Q4" s="2"/>
      <c r="R4" s="2"/>
      <c r="S4" s="2"/>
      <c r="T4" s="4"/>
      <c r="U4" s="4"/>
      <c r="V4" s="26"/>
      <c r="W4" s="4"/>
      <c r="X4" s="4"/>
      <c r="Y4" s="4"/>
      <c r="Z4" s="2"/>
      <c r="AA4" s="2"/>
      <c r="AB4" s="2"/>
      <c r="AC4" s="2"/>
      <c r="AD4" s="2"/>
      <c r="AE4" s="2"/>
      <c r="AF4" s="2"/>
      <c r="AG4" s="2"/>
      <c r="AH4" s="2"/>
      <c r="AI4" s="4"/>
      <c r="AJ4" s="2"/>
      <c r="AK4" s="4"/>
      <c r="AL4" s="4"/>
      <c r="AN4" s="2"/>
      <c r="AO4" s="2"/>
      <c r="AP4" s="2"/>
      <c r="AQ4" s="2"/>
      <c r="AR4" s="2"/>
      <c r="AS4" s="2"/>
      <c r="AT4" s="2"/>
      <c r="AU4" s="2"/>
    </row>
    <row r="5" spans="1:48" ht="15.75">
      <c r="A5" s="5" t="s">
        <v>23</v>
      </c>
      <c r="B5" s="96" t="s">
        <v>38</v>
      </c>
      <c r="C5" s="96"/>
      <c r="D5" s="96"/>
      <c r="E5" s="96"/>
      <c r="F5" s="96"/>
      <c r="G5" s="96"/>
      <c r="H5" s="96"/>
      <c r="I5" s="96"/>
      <c r="J5" s="31"/>
      <c r="K5" s="97" t="s">
        <v>40</v>
      </c>
      <c r="L5" s="98"/>
      <c r="M5" s="98"/>
      <c r="O5" s="96" t="s">
        <v>41</v>
      </c>
      <c r="P5" s="96"/>
      <c r="Q5" s="96"/>
      <c r="R5" s="96"/>
      <c r="S5" s="96"/>
      <c r="T5" s="96"/>
      <c r="U5" s="96"/>
      <c r="V5" s="96"/>
      <c r="W5" s="96"/>
      <c r="X5" s="24" t="s">
        <v>40</v>
      </c>
      <c r="Y5" s="31"/>
      <c r="Z5" s="6"/>
      <c r="AA5" s="2"/>
      <c r="AB5" s="95" t="s">
        <v>0</v>
      </c>
      <c r="AC5" s="95"/>
      <c r="AD5" s="95"/>
      <c r="AE5" s="95"/>
      <c r="AF5" s="95"/>
      <c r="AG5" s="95"/>
      <c r="AH5" s="95"/>
      <c r="AI5" s="96"/>
      <c r="AJ5" s="31"/>
      <c r="AK5" s="24" t="s">
        <v>40</v>
      </c>
      <c r="AL5" s="31"/>
      <c r="AM5" s="6"/>
      <c r="AN5" s="2"/>
      <c r="AO5" s="95" t="s">
        <v>42</v>
      </c>
      <c r="AP5" s="95"/>
      <c r="AQ5" s="95"/>
      <c r="AR5" s="95"/>
      <c r="AS5" s="95"/>
      <c r="AT5" s="95"/>
      <c r="AU5" s="95"/>
      <c r="AV5" s="95"/>
    </row>
    <row r="6" spans="1:48" ht="15.75">
      <c r="A6" s="5" t="s">
        <v>24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45" t="s">
        <v>9</v>
      </c>
      <c r="L6" s="7" t="s">
        <v>43</v>
      </c>
      <c r="M6" s="52" t="s">
        <v>10</v>
      </c>
      <c r="O6" s="32" t="s">
        <v>1</v>
      </c>
      <c r="P6" s="32" t="s">
        <v>2</v>
      </c>
      <c r="Q6" s="32" t="s">
        <v>3</v>
      </c>
      <c r="R6" s="32" t="s">
        <v>4</v>
      </c>
      <c r="S6" s="32" t="s">
        <v>5</v>
      </c>
      <c r="T6" s="32" t="s">
        <v>6</v>
      </c>
      <c r="U6" s="32" t="s">
        <v>7</v>
      </c>
      <c r="V6" s="32" t="s">
        <v>8</v>
      </c>
      <c r="W6" s="7" t="s">
        <v>9</v>
      </c>
      <c r="X6" s="45" t="s">
        <v>9</v>
      </c>
      <c r="Y6" s="7" t="s">
        <v>43</v>
      </c>
      <c r="Z6" s="52" t="s">
        <v>10</v>
      </c>
      <c r="AA6" s="2"/>
      <c r="AB6" s="7" t="s">
        <v>1</v>
      </c>
      <c r="AC6" s="7" t="s">
        <v>2</v>
      </c>
      <c r="AD6" s="7" t="s">
        <v>3</v>
      </c>
      <c r="AE6" s="7" t="s">
        <v>4</v>
      </c>
      <c r="AF6" s="7" t="s">
        <v>5</v>
      </c>
      <c r="AG6" s="7" t="s">
        <v>6</v>
      </c>
      <c r="AH6" s="7" t="s">
        <v>7</v>
      </c>
      <c r="AI6" s="7" t="s">
        <v>8</v>
      </c>
      <c r="AJ6" s="32" t="s">
        <v>9</v>
      </c>
      <c r="AK6" s="45" t="s">
        <v>9</v>
      </c>
      <c r="AL6" s="7" t="s">
        <v>43</v>
      </c>
      <c r="AM6" s="52" t="s">
        <v>10</v>
      </c>
      <c r="AN6" s="2"/>
      <c r="AO6" s="27" t="s">
        <v>11</v>
      </c>
      <c r="AP6" s="27" t="s">
        <v>12</v>
      </c>
      <c r="AQ6" s="27" t="s">
        <v>13</v>
      </c>
      <c r="AR6" s="27" t="s">
        <v>14</v>
      </c>
      <c r="AS6" s="27" t="s">
        <v>15</v>
      </c>
      <c r="AT6" s="27" t="s">
        <v>16</v>
      </c>
      <c r="AU6" s="27" t="s">
        <v>17</v>
      </c>
      <c r="AV6" s="90" t="s">
        <v>45</v>
      </c>
    </row>
    <row r="7" spans="1:48" ht="15">
      <c r="A7" s="2" t="s">
        <v>25</v>
      </c>
      <c r="B7" s="30">
        <v>743447</v>
      </c>
      <c r="C7" s="30">
        <v>853820</v>
      </c>
      <c r="D7" s="30">
        <v>945457</v>
      </c>
      <c r="E7" s="30">
        <v>1042578</v>
      </c>
      <c r="F7" s="30">
        <v>1113432</v>
      </c>
      <c r="G7" s="30">
        <v>1199844</v>
      </c>
      <c r="H7" s="30">
        <v>1274157</v>
      </c>
      <c r="I7" s="30">
        <v>1319999</v>
      </c>
      <c r="J7" s="30">
        <v>1466258.8476010002</v>
      </c>
      <c r="K7" s="47">
        <v>1039304.503982</v>
      </c>
      <c r="L7" s="4">
        <v>1125831.163885</v>
      </c>
      <c r="M7" s="53">
        <f aca="true" t="shared" si="0" ref="M7:M12">L7/K7-1</f>
        <v>0.08325438749806335</v>
      </c>
      <c r="N7" s="4"/>
      <c r="O7" s="43">
        <v>91267</v>
      </c>
      <c r="P7" s="30">
        <v>101311</v>
      </c>
      <c r="Q7" s="30">
        <v>109502</v>
      </c>
      <c r="R7" s="30">
        <v>97435</v>
      </c>
      <c r="S7" s="30">
        <v>102975</v>
      </c>
      <c r="T7" s="30">
        <v>113242</v>
      </c>
      <c r="U7" s="30">
        <v>135097</v>
      </c>
      <c r="V7" s="38">
        <v>146046.26954</v>
      </c>
      <c r="W7" s="4">
        <v>152793.05872200005</v>
      </c>
      <c r="X7" s="58">
        <v>111427.64465200002</v>
      </c>
      <c r="Y7" s="56">
        <v>114793.902321195</v>
      </c>
      <c r="Z7" s="53">
        <f aca="true" t="shared" si="1" ref="Z7:Z12">Y7/X7-1</f>
        <v>0.030210255989060464</v>
      </c>
      <c r="AA7" s="4"/>
      <c r="AB7" s="70">
        <f>B7/O7</f>
        <v>8.145846801143897</v>
      </c>
      <c r="AC7" s="70">
        <f aca="true" t="shared" si="2" ref="AC7:AJ7">C7/P7</f>
        <v>8.427712686677657</v>
      </c>
      <c r="AD7" s="70">
        <f t="shared" si="2"/>
        <v>8.634152800862084</v>
      </c>
      <c r="AE7" s="70">
        <f t="shared" si="2"/>
        <v>10.700241186431981</v>
      </c>
      <c r="AF7" s="70">
        <f t="shared" si="2"/>
        <v>10.812643845593591</v>
      </c>
      <c r="AG7" s="70">
        <f t="shared" si="2"/>
        <v>10.595397467370763</v>
      </c>
      <c r="AH7" s="70">
        <f t="shared" si="2"/>
        <v>9.431423347668712</v>
      </c>
      <c r="AI7" s="70">
        <f t="shared" si="2"/>
        <v>9.03822469521189</v>
      </c>
      <c r="AJ7" s="70">
        <f t="shared" si="2"/>
        <v>9.596370802869984</v>
      </c>
      <c r="AK7" s="75">
        <f aca="true" t="shared" si="3" ref="AK7:AK12">K7/X7</f>
        <v>9.327169278574045</v>
      </c>
      <c r="AL7" s="76">
        <f aca="true" t="shared" si="4" ref="AL7:AL12">L7/Y7</f>
        <v>9.80741259875379</v>
      </c>
      <c r="AM7" s="53">
        <f aca="true" t="shared" si="5" ref="AM7:AM12">AL7/AK7-1</f>
        <v>0.051488646323053056</v>
      </c>
      <c r="AN7" s="2"/>
      <c r="AO7" s="53">
        <f aca="true" t="shared" si="6" ref="AO7:AU10">_xlfn.IFERROR(AD7/AC7-1,"")</f>
        <v>0.024495390607081724</v>
      </c>
      <c r="AP7" s="53">
        <f t="shared" si="6"/>
        <v>0.2392925436023794</v>
      </c>
      <c r="AQ7" s="53">
        <f t="shared" si="6"/>
        <v>0.010504684633103167</v>
      </c>
      <c r="AR7" s="53">
        <f t="shared" si="6"/>
        <v>-0.020091883291926016</v>
      </c>
      <c r="AS7" s="53">
        <f t="shared" si="6"/>
        <v>-0.10985657907469604</v>
      </c>
      <c r="AT7" s="53">
        <f t="shared" si="6"/>
        <v>-0.04169027706237094</v>
      </c>
      <c r="AU7" s="53">
        <f t="shared" si="6"/>
        <v>0.06175395351188606</v>
      </c>
      <c r="AV7" s="53">
        <f aca="true" t="shared" si="7" ref="AV7:AV15">_xlfn.IFERROR(AL7/AK7-1,"")</f>
        <v>0.051488646323053056</v>
      </c>
    </row>
    <row r="8" spans="1:48" ht="15">
      <c r="A8" s="2" t="s">
        <v>26</v>
      </c>
      <c r="B8" s="30">
        <v>401043</v>
      </c>
      <c r="C8" s="30">
        <v>449755</v>
      </c>
      <c r="D8" s="30">
        <v>520583</v>
      </c>
      <c r="E8" s="30">
        <v>532112</v>
      </c>
      <c r="F8" s="30">
        <v>538447</v>
      </c>
      <c r="G8" s="30">
        <v>596613</v>
      </c>
      <c r="H8" s="30">
        <v>658706</v>
      </c>
      <c r="I8" s="30">
        <v>648518</v>
      </c>
      <c r="J8" s="30">
        <v>705511.0427564459</v>
      </c>
      <c r="K8" s="47">
        <v>506707.10408599995</v>
      </c>
      <c r="L8" s="4">
        <v>565120.77844</v>
      </c>
      <c r="M8" s="53">
        <f t="shared" si="0"/>
        <v>0.11528094609876627</v>
      </c>
      <c r="N8" s="4"/>
      <c r="O8" s="30">
        <v>114663</v>
      </c>
      <c r="P8" s="30">
        <v>128772</v>
      </c>
      <c r="Q8" s="30">
        <v>121588</v>
      </c>
      <c r="R8" s="30">
        <v>110580</v>
      </c>
      <c r="S8" s="30">
        <v>105788</v>
      </c>
      <c r="T8" s="30">
        <v>107011</v>
      </c>
      <c r="U8" s="30">
        <v>158112</v>
      </c>
      <c r="V8" s="38">
        <v>163079.725639</v>
      </c>
      <c r="W8" s="4">
        <v>175560.79121899998</v>
      </c>
      <c r="X8" s="58">
        <v>129497.47302100001</v>
      </c>
      <c r="Y8" s="56">
        <v>137710.684556</v>
      </c>
      <c r="Z8" s="53">
        <f t="shared" si="1"/>
        <v>0.06342372050509493</v>
      </c>
      <c r="AA8" s="4"/>
      <c r="AB8" s="70">
        <f>B8/O8</f>
        <v>3.4975798644724105</v>
      </c>
      <c r="AC8" s="70">
        <f aca="true" t="shared" si="8" ref="AC8:AC14">C8/P8</f>
        <v>3.4926459168142143</v>
      </c>
      <c r="AD8" s="70">
        <f aca="true" t="shared" si="9" ref="AD8:AD14">D8/Q8</f>
        <v>4.2815327170444455</v>
      </c>
      <c r="AE8" s="70">
        <f aca="true" t="shared" si="10" ref="AE8:AE14">E8/R8</f>
        <v>4.812009404955688</v>
      </c>
      <c r="AF8" s="70">
        <f aca="true" t="shared" si="11" ref="AF8:AF14">F8/S8</f>
        <v>5.0898684160774375</v>
      </c>
      <c r="AG8" s="70">
        <f aca="true" t="shared" si="12" ref="AG8:AG14">G8/T8</f>
        <v>5.575249273439179</v>
      </c>
      <c r="AH8" s="70">
        <f aca="true" t="shared" si="13" ref="AH8:AH14">H8/U8</f>
        <v>4.166072151386359</v>
      </c>
      <c r="AI8" s="70">
        <f aca="true" t="shared" si="14" ref="AI8:AI14">I8/V8</f>
        <v>3.97669297920936</v>
      </c>
      <c r="AJ8" s="70">
        <f aca="true" t="shared" si="15" ref="AJ8:AJ14">J8/W8</f>
        <v>4.018613939124765</v>
      </c>
      <c r="AK8" s="75">
        <f t="shared" si="3"/>
        <v>3.912872523804612</v>
      </c>
      <c r="AL8" s="76">
        <f t="shared" si="4"/>
        <v>4.103681426477797</v>
      </c>
      <c r="AM8" s="53">
        <f t="shared" si="5"/>
        <v>0.0487644055645482</v>
      </c>
      <c r="AN8" s="2"/>
      <c r="AO8" s="53">
        <f t="shared" si="6"/>
        <v>0.22587082086746624</v>
      </c>
      <c r="AP8" s="53">
        <f t="shared" si="6"/>
        <v>0.12389878180761227</v>
      </c>
      <c r="AQ8" s="53">
        <f t="shared" si="6"/>
        <v>0.057742823784923125</v>
      </c>
      <c r="AR8" s="53">
        <f t="shared" si="6"/>
        <v>0.09536216217860605</v>
      </c>
      <c r="AS8" s="53">
        <f t="shared" si="6"/>
        <v>-0.25275589537605503</v>
      </c>
      <c r="AT8" s="53">
        <f t="shared" si="6"/>
        <v>-0.045457487363481874</v>
      </c>
      <c r="AU8" s="53">
        <f t="shared" si="6"/>
        <v>0.010541663672446688</v>
      </c>
      <c r="AV8" s="53">
        <f t="shared" si="7"/>
        <v>0.0487644055645482</v>
      </c>
    </row>
    <row r="9" spans="1:48" ht="15">
      <c r="A9" s="2" t="s">
        <v>27</v>
      </c>
      <c r="B9" s="30">
        <v>437134</v>
      </c>
      <c r="C9" s="30">
        <v>440661</v>
      </c>
      <c r="D9" s="30">
        <v>537691</v>
      </c>
      <c r="E9" s="30">
        <v>536255</v>
      </c>
      <c r="F9" s="30">
        <v>585123</v>
      </c>
      <c r="G9" s="30">
        <v>640233</v>
      </c>
      <c r="H9" s="30">
        <v>670849</v>
      </c>
      <c r="I9" s="30">
        <v>676387</v>
      </c>
      <c r="J9" s="30">
        <v>729785.1556289999</v>
      </c>
      <c r="K9" s="47">
        <v>534303.430603</v>
      </c>
      <c r="L9" s="4">
        <v>587848.692488</v>
      </c>
      <c r="M9" s="53">
        <f t="shared" si="0"/>
        <v>0.10021508157746695</v>
      </c>
      <c r="N9" s="4"/>
      <c r="O9" s="30">
        <v>49928</v>
      </c>
      <c r="P9" s="30">
        <v>50925</v>
      </c>
      <c r="Q9" s="30">
        <v>52204</v>
      </c>
      <c r="R9" s="30">
        <v>51636</v>
      </c>
      <c r="S9" s="30">
        <v>50988</v>
      </c>
      <c r="T9" s="30">
        <v>51154</v>
      </c>
      <c r="U9" s="30">
        <v>55339</v>
      </c>
      <c r="V9" s="38">
        <v>59409.758418</v>
      </c>
      <c r="W9" s="4">
        <v>59976.08074899999</v>
      </c>
      <c r="X9" s="58">
        <v>44524.255106000004</v>
      </c>
      <c r="Y9" s="63">
        <v>44301.657066</v>
      </c>
      <c r="Z9" s="53">
        <f t="shared" si="1"/>
        <v>-0.004999478137704072</v>
      </c>
      <c r="AA9" s="4"/>
      <c r="AB9" s="70">
        <f>B9/O9</f>
        <v>8.755287614164397</v>
      </c>
      <c r="AC9" s="70">
        <f t="shared" si="8"/>
        <v>8.653136966126658</v>
      </c>
      <c r="AD9" s="70">
        <f t="shared" si="9"/>
        <v>10.29980461267336</v>
      </c>
      <c r="AE9" s="70">
        <f t="shared" si="10"/>
        <v>10.385293206290186</v>
      </c>
      <c r="AF9" s="70">
        <f t="shared" si="11"/>
        <v>11.475700164744646</v>
      </c>
      <c r="AG9" s="70">
        <f t="shared" si="12"/>
        <v>12.515795441216719</v>
      </c>
      <c r="AH9" s="70">
        <f t="shared" si="13"/>
        <v>12.122535643940079</v>
      </c>
      <c r="AI9" s="70">
        <f t="shared" si="14"/>
        <v>11.385116149455136</v>
      </c>
      <c r="AJ9" s="70">
        <f t="shared" si="15"/>
        <v>12.167936726028367</v>
      </c>
      <c r="AK9" s="75">
        <f t="shared" si="3"/>
        <v>12.000277811071077</v>
      </c>
      <c r="AL9" s="77">
        <f t="shared" si="4"/>
        <v>13.269225835327811</v>
      </c>
      <c r="AM9" s="53">
        <f t="shared" si="5"/>
        <v>0.10574322063494579</v>
      </c>
      <c r="AN9" s="2"/>
      <c r="AO9" s="53">
        <f t="shared" si="6"/>
        <v>0.1902971896773047</v>
      </c>
      <c r="AP9" s="53">
        <f t="shared" si="6"/>
        <v>0.008300020906380823</v>
      </c>
      <c r="AQ9" s="53">
        <f t="shared" si="6"/>
        <v>0.10499529833149257</v>
      </c>
      <c r="AR9" s="53">
        <f t="shared" si="6"/>
        <v>0.09063458103126698</v>
      </c>
      <c r="AS9" s="53">
        <f t="shared" si="6"/>
        <v>-0.03142107899762936</v>
      </c>
      <c r="AT9" s="53">
        <f t="shared" si="6"/>
        <v>-0.06083046617838328</v>
      </c>
      <c r="AU9" s="53">
        <f t="shared" si="6"/>
        <v>0.0687582424541795</v>
      </c>
      <c r="AV9" s="53">
        <f t="shared" si="7"/>
        <v>0.10574322063494579</v>
      </c>
    </row>
    <row r="10" spans="1:48" ht="15">
      <c r="A10" s="2" t="s">
        <v>28</v>
      </c>
      <c r="B10" s="30">
        <v>319737</v>
      </c>
      <c r="C10" s="30">
        <v>346738</v>
      </c>
      <c r="D10" s="30">
        <v>384246</v>
      </c>
      <c r="E10" s="30">
        <v>430316</v>
      </c>
      <c r="F10" s="30">
        <v>455732</v>
      </c>
      <c r="G10" s="30">
        <v>480150</v>
      </c>
      <c r="H10" s="30">
        <v>524505</v>
      </c>
      <c r="I10" s="30">
        <v>511167</v>
      </c>
      <c r="J10" s="30">
        <v>504913.598965</v>
      </c>
      <c r="K10" s="47">
        <v>372248.68181</v>
      </c>
      <c r="L10" s="4">
        <v>392629.488134</v>
      </c>
      <c r="M10" s="53">
        <f t="shared" si="0"/>
        <v>0.05475051308416079</v>
      </c>
      <c r="N10" s="4"/>
      <c r="O10" s="30">
        <v>26402</v>
      </c>
      <c r="P10" s="30">
        <v>23884</v>
      </c>
      <c r="Q10" s="30">
        <v>28094</v>
      </c>
      <c r="R10" s="30">
        <v>27023</v>
      </c>
      <c r="S10" s="30">
        <v>27617</v>
      </c>
      <c r="T10" s="30">
        <v>26640</v>
      </c>
      <c r="U10" s="30">
        <v>28946</v>
      </c>
      <c r="V10" s="38">
        <v>29428.634789</v>
      </c>
      <c r="W10" s="4">
        <v>29283.481578</v>
      </c>
      <c r="X10" s="58">
        <v>21523.046724999997</v>
      </c>
      <c r="Y10" s="56">
        <v>22678.250405000003</v>
      </c>
      <c r="Z10" s="53">
        <f t="shared" si="1"/>
        <v>0.05367286958765849</v>
      </c>
      <c r="AA10" s="4"/>
      <c r="AB10" s="70">
        <f>B10/O10</f>
        <v>12.110332550564351</v>
      </c>
      <c r="AC10" s="70">
        <f t="shared" si="8"/>
        <v>14.517584994138335</v>
      </c>
      <c r="AD10" s="70">
        <f t="shared" si="9"/>
        <v>13.677155264469281</v>
      </c>
      <c r="AE10" s="70">
        <f t="shared" si="10"/>
        <v>15.924064685638161</v>
      </c>
      <c r="AF10" s="70">
        <f t="shared" si="11"/>
        <v>16.50186479342434</v>
      </c>
      <c r="AG10" s="70">
        <f t="shared" si="12"/>
        <v>18.02364864864865</v>
      </c>
      <c r="AH10" s="70">
        <f t="shared" si="13"/>
        <v>18.12012022386513</v>
      </c>
      <c r="AI10" s="70">
        <f t="shared" si="14"/>
        <v>17.36971502976641</v>
      </c>
      <c r="AJ10" s="70">
        <f t="shared" si="15"/>
        <v>17.242266689502177</v>
      </c>
      <c r="AK10" s="75">
        <f t="shared" si="3"/>
        <v>17.295352584892928</v>
      </c>
      <c r="AL10" s="76">
        <f t="shared" si="4"/>
        <v>17.313041399676703</v>
      </c>
      <c r="AM10" s="53">
        <f t="shared" si="5"/>
        <v>0.0010227495910795081</v>
      </c>
      <c r="AN10" s="2"/>
      <c r="AO10" s="53">
        <f t="shared" si="6"/>
        <v>-0.05789046387593999</v>
      </c>
      <c r="AP10" s="53">
        <f t="shared" si="6"/>
        <v>0.16428192688620968</v>
      </c>
      <c r="AQ10" s="53">
        <f t="shared" si="6"/>
        <v>0.03628471242692788</v>
      </c>
      <c r="AR10" s="53">
        <f t="shared" si="6"/>
        <v>0.09221890218314654</v>
      </c>
      <c r="AS10" s="53">
        <f t="shared" si="6"/>
        <v>0.00535249976833696</v>
      </c>
      <c r="AT10" s="53">
        <f t="shared" si="6"/>
        <v>-0.04141281541335451</v>
      </c>
      <c r="AU10" s="53">
        <f t="shared" si="6"/>
        <v>-0.007337388094498132</v>
      </c>
      <c r="AV10" s="53">
        <f t="shared" si="7"/>
        <v>0.0010227495910795081</v>
      </c>
    </row>
    <row r="11" spans="1:48" ht="15">
      <c r="A11" s="2" t="s">
        <v>29</v>
      </c>
      <c r="B11" s="30">
        <v>235428</v>
      </c>
      <c r="C11" s="30">
        <v>264562</v>
      </c>
      <c r="D11" s="30">
        <v>282843</v>
      </c>
      <c r="E11" s="30">
        <v>289065</v>
      </c>
      <c r="F11" s="30">
        <v>262733</v>
      </c>
      <c r="G11" s="30">
        <v>283322</v>
      </c>
      <c r="H11" s="30">
        <v>336447</v>
      </c>
      <c r="I11" s="30">
        <v>380280</v>
      </c>
      <c r="J11" s="30">
        <v>421995.37260199996</v>
      </c>
      <c r="K11" s="47">
        <v>318301.074705</v>
      </c>
      <c r="L11" s="4">
        <v>326164.37001400004</v>
      </c>
      <c r="M11" s="53">
        <f t="shared" si="0"/>
        <v>0.02470395463253694</v>
      </c>
      <c r="N11" s="4"/>
      <c r="O11" s="30">
        <v>0</v>
      </c>
      <c r="P11" s="30">
        <v>0</v>
      </c>
      <c r="Q11" s="30">
        <v>33927</v>
      </c>
      <c r="R11" s="30">
        <v>37198</v>
      </c>
      <c r="S11" s="30">
        <v>36290</v>
      </c>
      <c r="T11" s="30">
        <v>41402</v>
      </c>
      <c r="U11" s="30">
        <v>46172</v>
      </c>
      <c r="V11" s="38">
        <v>50489.830844</v>
      </c>
      <c r="W11" s="4">
        <v>57005.76264199999</v>
      </c>
      <c r="X11" s="58">
        <v>42958.344573</v>
      </c>
      <c r="Y11" s="56">
        <v>42373.861735</v>
      </c>
      <c r="Z11" s="53">
        <f t="shared" si="1"/>
        <v>-0.013605804502237695</v>
      </c>
      <c r="AA11" s="4"/>
      <c r="AB11" s="70"/>
      <c r="AC11" s="70"/>
      <c r="AD11" s="70">
        <f t="shared" si="9"/>
        <v>8.336811389159077</v>
      </c>
      <c r="AE11" s="70">
        <f t="shared" si="10"/>
        <v>7.770982310876929</v>
      </c>
      <c r="AF11" s="70">
        <f t="shared" si="11"/>
        <v>7.239818131716726</v>
      </c>
      <c r="AG11" s="70">
        <f t="shared" si="12"/>
        <v>6.843195980870489</v>
      </c>
      <c r="AH11" s="70">
        <f t="shared" si="13"/>
        <v>7.286818851251841</v>
      </c>
      <c r="AI11" s="70">
        <f t="shared" si="14"/>
        <v>7.53181370670389</v>
      </c>
      <c r="AJ11" s="70">
        <f t="shared" si="15"/>
        <v>7.402679186175601</v>
      </c>
      <c r="AK11" s="75">
        <f t="shared" si="3"/>
        <v>7.409528413370408</v>
      </c>
      <c r="AL11" s="76">
        <f t="shared" si="4"/>
        <v>7.697301040291887</v>
      </c>
      <c r="AM11" s="53">
        <f t="shared" si="5"/>
        <v>0.03883818387175575</v>
      </c>
      <c r="AN11" s="2"/>
      <c r="AO11" s="53">
        <f aca="true" t="shared" si="16" ref="AO11:AU15">_xlfn.IFERROR(AD11/AC11-1,"")</f>
      </c>
      <c r="AP11" s="53">
        <f t="shared" si="16"/>
        <v>-0.06787116223091416</v>
      </c>
      <c r="AQ11" s="53">
        <f t="shared" si="16"/>
        <v>-0.06835225688478797</v>
      </c>
      <c r="AR11" s="53">
        <f t="shared" si="16"/>
        <v>-0.054783441190143334</v>
      </c>
      <c r="AS11" s="53">
        <f t="shared" si="16"/>
        <v>0.06482685453134152</v>
      </c>
      <c r="AT11" s="53">
        <f t="shared" si="16"/>
        <v>0.033621647587679604</v>
      </c>
      <c r="AU11" s="53">
        <f t="shared" si="16"/>
        <v>-0.017145209050158705</v>
      </c>
      <c r="AV11" s="53">
        <f t="shared" si="7"/>
        <v>0.03883818387175575</v>
      </c>
    </row>
    <row r="12" spans="1:48" ht="15">
      <c r="A12" s="2" t="s">
        <v>30</v>
      </c>
      <c r="B12" s="30">
        <v>118933</v>
      </c>
      <c r="C12" s="30">
        <v>135651</v>
      </c>
      <c r="D12" s="30">
        <v>182159</v>
      </c>
      <c r="E12" s="30">
        <v>189991</v>
      </c>
      <c r="F12" s="30">
        <v>187920</v>
      </c>
      <c r="G12" s="30">
        <v>191636</v>
      </c>
      <c r="H12" s="30">
        <v>219290</v>
      </c>
      <c r="I12" s="30">
        <v>230844</v>
      </c>
      <c r="J12" s="30">
        <v>238215.332324</v>
      </c>
      <c r="K12" s="47">
        <v>176065.92255800002</v>
      </c>
      <c r="L12" s="4">
        <v>190543.683114</v>
      </c>
      <c r="M12" s="53">
        <f t="shared" si="0"/>
        <v>0.08222920338960371</v>
      </c>
      <c r="N12" s="4"/>
      <c r="O12" s="30">
        <v>58239</v>
      </c>
      <c r="P12" s="30">
        <v>50313</v>
      </c>
      <c r="Q12" s="30">
        <v>64815</v>
      </c>
      <c r="R12" s="30">
        <v>61121</v>
      </c>
      <c r="S12" s="30">
        <v>58967</v>
      </c>
      <c r="T12" s="30">
        <v>59287</v>
      </c>
      <c r="U12" s="30">
        <v>86341</v>
      </c>
      <c r="V12" s="38">
        <v>89134.00841500002</v>
      </c>
      <c r="W12" s="4">
        <v>90484.241655</v>
      </c>
      <c r="X12" s="65">
        <v>66953.767718</v>
      </c>
      <c r="Y12" s="63">
        <v>68978.62664399999</v>
      </c>
      <c r="Z12" s="53">
        <f t="shared" si="1"/>
        <v>0.030242643468974206</v>
      </c>
      <c r="AA12" s="4"/>
      <c r="AB12" s="70">
        <f>B12/O12</f>
        <v>2.04215388313673</v>
      </c>
      <c r="AC12" s="70">
        <f t="shared" si="8"/>
        <v>2.696142150140123</v>
      </c>
      <c r="AD12" s="70">
        <f t="shared" si="9"/>
        <v>2.8104451130139627</v>
      </c>
      <c r="AE12" s="70">
        <f t="shared" si="10"/>
        <v>3.108440634151928</v>
      </c>
      <c r="AF12" s="70">
        <f t="shared" si="11"/>
        <v>3.1868672308240202</v>
      </c>
      <c r="AG12" s="70">
        <f t="shared" si="12"/>
        <v>3.232344358797038</v>
      </c>
      <c r="AH12" s="70">
        <f t="shared" si="13"/>
        <v>2.5398130667932963</v>
      </c>
      <c r="AI12" s="70">
        <f t="shared" si="14"/>
        <v>2.589853234527621</v>
      </c>
      <c r="AJ12" s="70">
        <f t="shared" si="15"/>
        <v>2.632672031802751</v>
      </c>
      <c r="AK12" s="78">
        <f t="shared" si="3"/>
        <v>2.629664148245776</v>
      </c>
      <c r="AL12" s="77">
        <f t="shared" si="4"/>
        <v>2.762358318575979</v>
      </c>
      <c r="AM12" s="53">
        <f t="shared" si="5"/>
        <v>0.050460500980219036</v>
      </c>
      <c r="AN12" s="2"/>
      <c r="AO12" s="53">
        <f t="shared" si="16"/>
        <v>0.042395006089682274</v>
      </c>
      <c r="AP12" s="53">
        <f t="shared" si="16"/>
        <v>0.10603143244394864</v>
      </c>
      <c r="AQ12" s="53">
        <f t="shared" si="16"/>
        <v>0.025230205721296972</v>
      </c>
      <c r="AR12" s="53">
        <f t="shared" si="16"/>
        <v>0.014270167119970978</v>
      </c>
      <c r="AS12" s="53">
        <f t="shared" si="16"/>
        <v>-0.2142504681219909</v>
      </c>
      <c r="AT12" s="53">
        <f t="shared" si="16"/>
        <v>0.019702303444522506</v>
      </c>
      <c r="AU12" s="53">
        <f t="shared" si="16"/>
        <v>0.016533291039150244</v>
      </c>
      <c r="AV12" s="53">
        <f t="shared" si="7"/>
        <v>0.050460500980219036</v>
      </c>
    </row>
    <row r="13" spans="1:48" s="2" customFormat="1" ht="15">
      <c r="A13" s="46" t="s">
        <v>44</v>
      </c>
      <c r="B13" s="30"/>
      <c r="C13" s="30"/>
      <c r="D13" s="30"/>
      <c r="E13" s="30"/>
      <c r="F13" s="30"/>
      <c r="G13" s="30"/>
      <c r="H13" s="30"/>
      <c r="I13" s="30"/>
      <c r="J13" s="30"/>
      <c r="K13" s="47">
        <v>0</v>
      </c>
      <c r="L13" s="4">
        <v>243817.232875</v>
      </c>
      <c r="M13" s="54" t="s">
        <v>19</v>
      </c>
      <c r="N13" s="4"/>
      <c r="O13" s="30"/>
      <c r="P13" s="30"/>
      <c r="Q13" s="30"/>
      <c r="R13" s="30"/>
      <c r="S13" s="30"/>
      <c r="T13" s="30"/>
      <c r="U13" s="30"/>
      <c r="V13" s="38"/>
      <c r="W13" s="4"/>
      <c r="X13" s="65">
        <v>0</v>
      </c>
      <c r="Y13" s="63">
        <v>0</v>
      </c>
      <c r="Z13" s="54" t="s">
        <v>19</v>
      </c>
      <c r="AA13" s="4"/>
      <c r="AB13" s="70"/>
      <c r="AC13" s="70"/>
      <c r="AD13" s="70"/>
      <c r="AE13" s="70"/>
      <c r="AF13" s="70"/>
      <c r="AG13" s="70"/>
      <c r="AH13" s="70"/>
      <c r="AI13" s="70"/>
      <c r="AJ13" s="70"/>
      <c r="AK13" s="78"/>
      <c r="AL13" s="77"/>
      <c r="AM13" s="54" t="s">
        <v>19</v>
      </c>
      <c r="AO13" s="53">
        <f t="shared" si="16"/>
      </c>
      <c r="AP13" s="53">
        <f t="shared" si="16"/>
      </c>
      <c r="AQ13" s="53">
        <f t="shared" si="16"/>
      </c>
      <c r="AR13" s="53">
        <f t="shared" si="16"/>
      </c>
      <c r="AS13" s="53">
        <f t="shared" si="16"/>
      </c>
      <c r="AT13" s="53">
        <f t="shared" si="16"/>
      </c>
      <c r="AU13" s="53">
        <f t="shared" si="16"/>
      </c>
      <c r="AV13" s="53">
        <f t="shared" si="7"/>
      </c>
    </row>
    <row r="14" spans="1:48" ht="15.75" thickBot="1">
      <c r="A14" s="9" t="s">
        <v>31</v>
      </c>
      <c r="B14" s="10">
        <v>60593</v>
      </c>
      <c r="C14" s="10">
        <v>48939</v>
      </c>
      <c r="D14" s="10">
        <v>47469</v>
      </c>
      <c r="E14" s="10">
        <v>77142</v>
      </c>
      <c r="F14" s="10">
        <v>89238</v>
      </c>
      <c r="G14" s="10">
        <v>104392</v>
      </c>
      <c r="H14" s="10">
        <v>110807</v>
      </c>
      <c r="I14" s="11">
        <v>105256</v>
      </c>
      <c r="J14" s="10">
        <v>137388.97530896598</v>
      </c>
      <c r="K14" s="48">
        <v>99159.424515</v>
      </c>
      <c r="L14" s="10">
        <v>120500.183223</v>
      </c>
      <c r="M14" s="55">
        <f>L14/K14-1</f>
        <v>0.2152166454412181</v>
      </c>
      <c r="N14" s="4"/>
      <c r="O14" s="11">
        <v>38000</v>
      </c>
      <c r="P14" s="11">
        <v>25750</v>
      </c>
      <c r="Q14" s="11">
        <v>25075</v>
      </c>
      <c r="R14" s="11">
        <v>24159</v>
      </c>
      <c r="S14" s="11">
        <v>24629</v>
      </c>
      <c r="T14" s="11">
        <v>26863</v>
      </c>
      <c r="U14" s="11">
        <v>12356</v>
      </c>
      <c r="V14" s="28">
        <v>9717.81207</v>
      </c>
      <c r="W14" s="10">
        <v>9386.338429000001</v>
      </c>
      <c r="X14" s="66">
        <v>6760.472371999999</v>
      </c>
      <c r="Y14" s="64">
        <v>8560.659651</v>
      </c>
      <c r="Z14" s="55">
        <f>Y14/X14-1</f>
        <v>0.266281286268675</v>
      </c>
      <c r="AA14" s="4"/>
      <c r="AB14" s="71">
        <f>B14/O14</f>
        <v>1.5945526315789473</v>
      </c>
      <c r="AC14" s="71">
        <f t="shared" si="8"/>
        <v>1.9005436893203884</v>
      </c>
      <c r="AD14" s="71">
        <f t="shared" si="9"/>
        <v>1.8930807577268196</v>
      </c>
      <c r="AE14" s="71">
        <f t="shared" si="10"/>
        <v>3.193095740717745</v>
      </c>
      <c r="AF14" s="71">
        <f t="shared" si="11"/>
        <v>3.6232896179300824</v>
      </c>
      <c r="AG14" s="71">
        <f t="shared" si="12"/>
        <v>3.886088672151286</v>
      </c>
      <c r="AH14" s="71">
        <f t="shared" si="13"/>
        <v>8.967869860796375</v>
      </c>
      <c r="AI14" s="71">
        <f t="shared" si="14"/>
        <v>10.831244650731346</v>
      </c>
      <c r="AJ14" s="71">
        <f t="shared" si="15"/>
        <v>14.637121423673522</v>
      </c>
      <c r="AK14" s="79">
        <f>K14/X14</f>
        <v>14.667528991863177</v>
      </c>
      <c r="AL14" s="80">
        <f>L14/Y14</f>
        <v>14.076039480079547</v>
      </c>
      <c r="AM14" s="55">
        <f>AL14/AK14-1</f>
        <v>-0.040326459358748123</v>
      </c>
      <c r="AN14" s="2"/>
      <c r="AO14" s="55">
        <f t="shared" si="16"/>
        <v>-0.00392673508928254</v>
      </c>
      <c r="AP14" s="55">
        <f t="shared" si="16"/>
        <v>0.6867192419999884</v>
      </c>
      <c r="AQ14" s="55">
        <f t="shared" si="16"/>
        <v>0.1347262694715312</v>
      </c>
      <c r="AR14" s="55">
        <f t="shared" si="16"/>
        <v>0.07253051285790835</v>
      </c>
      <c r="AS14" s="55">
        <f t="shared" si="16"/>
        <v>1.3076853405488258</v>
      </c>
      <c r="AT14" s="55">
        <f t="shared" si="16"/>
        <v>0.20778343339713645</v>
      </c>
      <c r="AU14" s="55">
        <f t="shared" si="16"/>
        <v>0.35137944859229053</v>
      </c>
      <c r="AV14" s="55">
        <f t="shared" si="7"/>
        <v>-0.040326459358748123</v>
      </c>
    </row>
    <row r="15" spans="1:48" s="13" customFormat="1" ht="15.75" thickTop="1">
      <c r="A15" s="13" t="s">
        <v>32</v>
      </c>
      <c r="B15" s="33">
        <v>2316314</v>
      </c>
      <c r="C15" s="33">
        <v>2540125</v>
      </c>
      <c r="D15" s="33">
        <v>2900448</v>
      </c>
      <c r="E15" s="33">
        <v>3097461</v>
      </c>
      <c r="F15" s="33">
        <v>3232624</v>
      </c>
      <c r="G15" s="33">
        <v>3496189</v>
      </c>
      <c r="H15" s="33">
        <v>3794761</v>
      </c>
      <c r="I15" s="33">
        <v>3872450</v>
      </c>
      <c r="J15" s="33">
        <v>4204068.325186412</v>
      </c>
      <c r="K15" s="49">
        <f>SUM(K7:K14)</f>
        <v>3046090.142259</v>
      </c>
      <c r="L15" s="15">
        <f>SUM(L7:L14)</f>
        <v>3552455.592173</v>
      </c>
      <c r="M15" s="21">
        <f>L15/K15-1</f>
        <v>0.16623455848830404</v>
      </c>
      <c r="N15" s="14"/>
      <c r="O15" s="33">
        <v>378499</v>
      </c>
      <c r="P15" s="33">
        <v>380955</v>
      </c>
      <c r="Q15" s="33">
        <v>435205</v>
      </c>
      <c r="R15" s="33">
        <v>409151</v>
      </c>
      <c r="S15" s="33">
        <v>407254</v>
      </c>
      <c r="T15" s="33">
        <v>425599</v>
      </c>
      <c r="U15" s="33">
        <v>522363</v>
      </c>
      <c r="V15" s="39">
        <f>SUM(V7:V14)</f>
        <v>547306.039715</v>
      </c>
      <c r="W15" s="15">
        <v>574489.754994</v>
      </c>
      <c r="X15" s="49">
        <f>SUM(X7:X14)</f>
        <v>423645.004167</v>
      </c>
      <c r="Y15" s="15">
        <f>SUM(Y7:Y14)</f>
        <v>439397.64237819496</v>
      </c>
      <c r="Z15" s="21">
        <f>Y15/X15-1</f>
        <v>0.037183580725019594</v>
      </c>
      <c r="AA15" s="14"/>
      <c r="AB15" s="72">
        <f>B15/O15</f>
        <v>6.119736115551164</v>
      </c>
      <c r="AC15" s="72">
        <f aca="true" t="shared" si="17" ref="AC15:AJ15">C15/P15</f>
        <v>6.6677822839967975</v>
      </c>
      <c r="AD15" s="72">
        <f t="shared" si="17"/>
        <v>6.66455578405579</v>
      </c>
      <c r="AE15" s="72">
        <f t="shared" si="17"/>
        <v>7.570459316975884</v>
      </c>
      <c r="AF15" s="72">
        <f t="shared" si="17"/>
        <v>7.937611416953548</v>
      </c>
      <c r="AG15" s="72">
        <f t="shared" si="17"/>
        <v>8.214749094805203</v>
      </c>
      <c r="AH15" s="72">
        <f t="shared" si="17"/>
        <v>7.264605264921137</v>
      </c>
      <c r="AI15" s="73">
        <f t="shared" si="17"/>
        <v>7.075474632102563</v>
      </c>
      <c r="AJ15" s="73">
        <f t="shared" si="17"/>
        <v>7.317916966561605</v>
      </c>
      <c r="AK15" s="81">
        <f>K15/X15</f>
        <v>7.190194885570366</v>
      </c>
      <c r="AL15" s="72">
        <f>L15/Y15</f>
        <v>8.084830799149708</v>
      </c>
      <c r="AM15" s="21">
        <f>AL15/AK15-1</f>
        <v>0.12442443185715879</v>
      </c>
      <c r="AO15" s="21">
        <f t="shared" si="16"/>
        <v>-0.0004838940150687643</v>
      </c>
      <c r="AP15" s="21">
        <f t="shared" si="16"/>
        <v>0.13592856932601083</v>
      </c>
      <c r="AQ15" s="21">
        <f t="shared" si="16"/>
        <v>0.04849799524770804</v>
      </c>
      <c r="AR15" s="21">
        <f t="shared" si="16"/>
        <v>0.03491449294931859</v>
      </c>
      <c r="AS15" s="21">
        <f t="shared" si="16"/>
        <v>-0.11566315890097156</v>
      </c>
      <c r="AT15" s="21">
        <f t="shared" si="16"/>
        <v>-0.02603453676028844</v>
      </c>
      <c r="AU15" s="21">
        <f t="shared" si="16"/>
        <v>0.0342651690614566</v>
      </c>
      <c r="AV15" s="21">
        <f t="shared" si="7"/>
        <v>0.12442443185715879</v>
      </c>
    </row>
    <row r="16" spans="1:47" ht="15">
      <c r="A16" s="2"/>
      <c r="B16" s="30"/>
      <c r="C16" s="30"/>
      <c r="D16" s="30"/>
      <c r="E16" s="30"/>
      <c r="F16" s="30"/>
      <c r="G16" s="30"/>
      <c r="H16" s="30"/>
      <c r="I16" s="30"/>
      <c r="J16" s="18"/>
      <c r="K16" s="4"/>
      <c r="L16" s="4"/>
      <c r="M16" s="4"/>
      <c r="N16" s="4"/>
      <c r="O16" s="30"/>
      <c r="P16" s="30"/>
      <c r="Q16" s="30"/>
      <c r="R16" s="30"/>
      <c r="S16" s="30"/>
      <c r="T16" s="30"/>
      <c r="U16" s="30"/>
      <c r="V16" s="30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8"/>
      <c r="AH16" s="4"/>
      <c r="AI16" s="4"/>
      <c r="AJ16" s="30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ht="11.25" customHeight="1">
      <c r="A17" s="2"/>
      <c r="B17" s="30"/>
      <c r="C17" s="30"/>
      <c r="D17" s="30"/>
      <c r="E17" s="30"/>
      <c r="F17" s="30"/>
      <c r="G17" s="30"/>
      <c r="H17" s="30"/>
      <c r="I17" s="30"/>
      <c r="J17" s="30"/>
      <c r="K17" s="4"/>
      <c r="L17" s="4"/>
      <c r="M17" s="4"/>
      <c r="N17" s="4"/>
      <c r="O17" s="30"/>
      <c r="P17" s="30"/>
      <c r="Q17" s="30"/>
      <c r="R17" s="30"/>
      <c r="S17" s="30"/>
      <c r="T17" s="30"/>
      <c r="U17" s="30"/>
      <c r="V17" s="40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30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8" ht="15.75">
      <c r="A18" s="5" t="s">
        <v>34</v>
      </c>
      <c r="B18" s="96" t="s">
        <v>38</v>
      </c>
      <c r="C18" s="96"/>
      <c r="D18" s="96"/>
      <c r="E18" s="96"/>
      <c r="F18" s="96"/>
      <c r="G18" s="96"/>
      <c r="H18" s="96"/>
      <c r="I18" s="96"/>
      <c r="J18" s="34"/>
      <c r="K18" s="97" t="s">
        <v>40</v>
      </c>
      <c r="L18" s="98"/>
      <c r="M18" s="98"/>
      <c r="O18" s="96" t="s">
        <v>41</v>
      </c>
      <c r="P18" s="96"/>
      <c r="Q18" s="96"/>
      <c r="R18" s="96"/>
      <c r="S18" s="96"/>
      <c r="T18" s="96"/>
      <c r="U18" s="96"/>
      <c r="V18" s="96"/>
      <c r="W18" s="96"/>
      <c r="X18" s="24" t="s">
        <v>40</v>
      </c>
      <c r="Y18" s="31"/>
      <c r="Z18" s="6"/>
      <c r="AA18" s="2"/>
      <c r="AB18" s="95" t="s">
        <v>0</v>
      </c>
      <c r="AC18" s="95"/>
      <c r="AD18" s="95"/>
      <c r="AE18" s="95"/>
      <c r="AF18" s="95"/>
      <c r="AG18" s="95"/>
      <c r="AH18" s="95"/>
      <c r="AI18" s="96"/>
      <c r="AJ18" s="31"/>
      <c r="AK18" s="24" t="s">
        <v>40</v>
      </c>
      <c r="AL18" s="31"/>
      <c r="AM18" s="6"/>
      <c r="AN18" s="2"/>
      <c r="AO18" s="95" t="s">
        <v>42</v>
      </c>
      <c r="AP18" s="95"/>
      <c r="AQ18" s="95"/>
      <c r="AR18" s="95"/>
      <c r="AS18" s="95"/>
      <c r="AT18" s="95"/>
      <c r="AU18" s="95"/>
      <c r="AV18" s="95"/>
    </row>
    <row r="19" spans="1:48" ht="15.75">
      <c r="A19" s="5" t="s">
        <v>35</v>
      </c>
      <c r="B19" s="32" t="s">
        <v>1</v>
      </c>
      <c r="C19" s="32" t="s">
        <v>2</v>
      </c>
      <c r="D19" s="32" t="s">
        <v>3</v>
      </c>
      <c r="E19" s="32" t="s">
        <v>4</v>
      </c>
      <c r="F19" s="32" t="s">
        <v>5</v>
      </c>
      <c r="G19" s="32" t="s">
        <v>6</v>
      </c>
      <c r="H19" s="32" t="s">
        <v>7</v>
      </c>
      <c r="I19" s="32" t="s">
        <v>8</v>
      </c>
      <c r="J19" s="32" t="s">
        <v>9</v>
      </c>
      <c r="K19" s="45" t="s">
        <v>9</v>
      </c>
      <c r="L19" s="7" t="s">
        <v>43</v>
      </c>
      <c r="M19" s="52" t="s">
        <v>10</v>
      </c>
      <c r="O19" s="32" t="s">
        <v>1</v>
      </c>
      <c r="P19" s="32" t="s">
        <v>2</v>
      </c>
      <c r="Q19" s="32" t="s">
        <v>3</v>
      </c>
      <c r="R19" s="32" t="s">
        <v>4</v>
      </c>
      <c r="S19" s="32" t="s">
        <v>5</v>
      </c>
      <c r="T19" s="32" t="s">
        <v>6</v>
      </c>
      <c r="U19" s="32" t="s">
        <v>7</v>
      </c>
      <c r="V19" s="32" t="s">
        <v>8</v>
      </c>
      <c r="W19" s="7" t="s">
        <v>9</v>
      </c>
      <c r="X19" s="45" t="s">
        <v>9</v>
      </c>
      <c r="Y19" s="7" t="s">
        <v>43</v>
      </c>
      <c r="Z19" s="52" t="s">
        <v>10</v>
      </c>
      <c r="AA19" s="2"/>
      <c r="AB19" s="7" t="s">
        <v>1</v>
      </c>
      <c r="AC19" s="7" t="s">
        <v>2</v>
      </c>
      <c r="AD19" s="7" t="s">
        <v>3</v>
      </c>
      <c r="AE19" s="7" t="s">
        <v>4</v>
      </c>
      <c r="AF19" s="7" t="s">
        <v>5</v>
      </c>
      <c r="AG19" s="7" t="s">
        <v>6</v>
      </c>
      <c r="AH19" s="7" t="s">
        <v>7</v>
      </c>
      <c r="AI19" s="7" t="s">
        <v>8</v>
      </c>
      <c r="AJ19" s="32" t="s">
        <v>9</v>
      </c>
      <c r="AK19" s="45" t="s">
        <v>9</v>
      </c>
      <c r="AL19" s="7" t="s">
        <v>43</v>
      </c>
      <c r="AM19" s="52" t="s">
        <v>10</v>
      </c>
      <c r="AN19" s="2"/>
      <c r="AO19" s="27" t="s">
        <v>11</v>
      </c>
      <c r="AP19" s="27" t="s">
        <v>12</v>
      </c>
      <c r="AQ19" s="27" t="s">
        <v>13</v>
      </c>
      <c r="AR19" s="27" t="s">
        <v>14</v>
      </c>
      <c r="AS19" s="27" t="s">
        <v>15</v>
      </c>
      <c r="AT19" s="27" t="s">
        <v>16</v>
      </c>
      <c r="AU19" s="27" t="s">
        <v>17</v>
      </c>
      <c r="AV19" s="90" t="s">
        <v>45</v>
      </c>
    </row>
    <row r="20" spans="1:48" ht="15">
      <c r="A20" s="2" t="s">
        <v>25</v>
      </c>
      <c r="B20" s="30">
        <v>190435</v>
      </c>
      <c r="C20" s="30">
        <v>261116</v>
      </c>
      <c r="D20" s="30">
        <v>378025</v>
      </c>
      <c r="E20" s="30">
        <v>546577</v>
      </c>
      <c r="F20" s="30">
        <v>343984</v>
      </c>
      <c r="G20" s="30">
        <v>432621</v>
      </c>
      <c r="H20" s="30">
        <v>453209</v>
      </c>
      <c r="I20" s="30">
        <v>590529</v>
      </c>
      <c r="J20" s="30">
        <v>227635.320190797</v>
      </c>
      <c r="K20" s="47">
        <v>204507.958874</v>
      </c>
      <c r="L20" s="4">
        <v>199681.081377</v>
      </c>
      <c r="M20" s="53">
        <f aca="true" t="shared" si="18" ref="M20:M28">L20/K20-1</f>
        <v>-0.023602394369276913</v>
      </c>
      <c r="N20" s="4"/>
      <c r="O20" s="30">
        <v>16994</v>
      </c>
      <c r="P20" s="30">
        <v>25576</v>
      </c>
      <c r="Q20" s="30">
        <v>24682</v>
      </c>
      <c r="R20" s="30">
        <v>27219</v>
      </c>
      <c r="S20" s="30">
        <v>27150</v>
      </c>
      <c r="T20" s="30">
        <v>28940</v>
      </c>
      <c r="U20" s="30">
        <v>29901</v>
      </c>
      <c r="V20" s="38">
        <v>30108.34841</v>
      </c>
      <c r="W20" s="4">
        <v>27828.763649999997</v>
      </c>
      <c r="X20" s="47">
        <v>20082.981197999998</v>
      </c>
      <c r="Y20" s="4">
        <v>19711.449060940067</v>
      </c>
      <c r="Z20" s="8">
        <f aca="true" t="shared" si="19" ref="Z20:Z28">Y20/X20-1</f>
        <v>-0.018499849867754214</v>
      </c>
      <c r="AA20" s="4"/>
      <c r="AB20" s="4">
        <v>11206</v>
      </c>
      <c r="AC20" s="4">
        <v>10209</v>
      </c>
      <c r="AD20" s="4">
        <v>15316</v>
      </c>
      <c r="AE20" s="4">
        <v>20081</v>
      </c>
      <c r="AF20" s="4">
        <v>12670</v>
      </c>
      <c r="AG20" s="4">
        <v>14949</v>
      </c>
      <c r="AH20" s="4">
        <v>15157</v>
      </c>
      <c r="AI20" s="30">
        <v>19613.452376906054</v>
      </c>
      <c r="AJ20" s="30">
        <v>8179.8574688314275</v>
      </c>
      <c r="AK20" s="82">
        <f aca="true" t="shared" si="20" ref="AK20:AK28">K20/X20</f>
        <v>10.183147454938927</v>
      </c>
      <c r="AL20" s="70">
        <f aca="true" t="shared" si="21" ref="AL20:AL28">L20/Y20</f>
        <v>10.130208122176327</v>
      </c>
      <c r="AM20" s="44">
        <f aca="true" t="shared" si="22" ref="AM20:AM28">AL20/AK20-1</f>
        <v>-0.005198720041800442</v>
      </c>
      <c r="AN20" s="4"/>
      <c r="AO20" s="53">
        <f aca="true" t="shared" si="23" ref="AO20:AO27">_xlfn.IFERROR(AD20/AC20-1,"")</f>
        <v>0.5002448819668919</v>
      </c>
      <c r="AP20" s="53">
        <f aca="true" t="shared" si="24" ref="AP20:AP27">_xlfn.IFERROR(AE20/AD20-1,"")</f>
        <v>0.31111256202663884</v>
      </c>
      <c r="AQ20" s="53">
        <f aca="true" t="shared" si="25" ref="AQ20:AQ27">_xlfn.IFERROR(AF20/AE20-1,"")</f>
        <v>-0.3690553259299836</v>
      </c>
      <c r="AR20" s="53">
        <f aca="true" t="shared" si="26" ref="AR20:AR27">_xlfn.IFERROR(AG20/AF20-1,"")</f>
        <v>0.17987371744277825</v>
      </c>
      <c r="AS20" s="53">
        <f aca="true" t="shared" si="27" ref="AS20:AS27">_xlfn.IFERROR(AH20/AG20-1,"")</f>
        <v>0.013913974178874744</v>
      </c>
      <c r="AT20" s="53">
        <f aca="true" t="shared" si="28" ref="AT20:AT27">_xlfn.IFERROR(AI20/AH20-1,"")</f>
        <v>0.29401942184509156</v>
      </c>
      <c r="AU20" s="53">
        <f aca="true" t="shared" si="29" ref="AU20:AU27">_xlfn.IFERROR(AJ20/AI20-1,"")</f>
        <v>-0.5829465760723065</v>
      </c>
      <c r="AV20" s="53">
        <f aca="true" t="shared" si="30" ref="AV20:AV28">_xlfn.IFERROR(AL20/AK20-1,"")</f>
        <v>-0.005198720041800442</v>
      </c>
    </row>
    <row r="21" spans="1:48" ht="15">
      <c r="A21" s="2" t="s">
        <v>26</v>
      </c>
      <c r="B21" s="30">
        <v>276702</v>
      </c>
      <c r="C21" s="30">
        <v>282524</v>
      </c>
      <c r="D21" s="30">
        <v>338570</v>
      </c>
      <c r="E21" s="30">
        <v>375753</v>
      </c>
      <c r="F21" s="30">
        <v>336155</v>
      </c>
      <c r="G21" s="30">
        <v>432112</v>
      </c>
      <c r="H21" s="30">
        <v>458961</v>
      </c>
      <c r="I21" s="30">
        <v>493045</v>
      </c>
      <c r="J21" s="30">
        <v>542159.738874285</v>
      </c>
      <c r="K21" s="47">
        <v>386383.69921700004</v>
      </c>
      <c r="L21" s="4">
        <v>553911.686315</v>
      </c>
      <c r="M21" s="53">
        <f t="shared" si="18"/>
        <v>0.43357933431843176</v>
      </c>
      <c r="N21" s="4"/>
      <c r="O21" s="30">
        <v>35754</v>
      </c>
      <c r="P21" s="30">
        <v>60107</v>
      </c>
      <c r="Q21" s="30">
        <v>62065</v>
      </c>
      <c r="R21" s="30">
        <v>55967</v>
      </c>
      <c r="S21" s="30">
        <v>61724</v>
      </c>
      <c r="T21" s="30">
        <v>91163</v>
      </c>
      <c r="U21" s="30">
        <v>94513</v>
      </c>
      <c r="V21" s="38">
        <v>95453.97450900002</v>
      </c>
      <c r="W21" s="4">
        <v>105145.809823</v>
      </c>
      <c r="X21" s="47">
        <v>77102.37125</v>
      </c>
      <c r="Y21" s="4">
        <v>82437.15420399998</v>
      </c>
      <c r="Z21" s="8">
        <f t="shared" si="19"/>
        <v>0.0691909064210523</v>
      </c>
      <c r="AA21" s="4"/>
      <c r="AB21" s="4">
        <v>7739</v>
      </c>
      <c r="AC21" s="4">
        <v>4700</v>
      </c>
      <c r="AD21" s="4">
        <v>5455</v>
      </c>
      <c r="AE21" s="4">
        <v>6714</v>
      </c>
      <c r="AF21" s="4">
        <v>5446</v>
      </c>
      <c r="AG21" s="4">
        <v>4740</v>
      </c>
      <c r="AH21" s="4">
        <v>4856</v>
      </c>
      <c r="AI21" s="30">
        <v>5165.262029111618</v>
      </c>
      <c r="AJ21" s="30">
        <v>5156.265758825236</v>
      </c>
      <c r="AK21" s="82">
        <f t="shared" si="20"/>
        <v>5.011307602514236</v>
      </c>
      <c r="AL21" s="70">
        <f t="shared" si="21"/>
        <v>6.71919951220397</v>
      </c>
      <c r="AM21" s="44">
        <f t="shared" si="22"/>
        <v>0.34080763847600615</v>
      </c>
      <c r="AN21" s="4"/>
      <c r="AO21" s="53">
        <f t="shared" si="23"/>
        <v>0.1606382978723404</v>
      </c>
      <c r="AP21" s="53">
        <f t="shared" si="24"/>
        <v>0.2307974335472045</v>
      </c>
      <c r="AQ21" s="53">
        <f t="shared" si="25"/>
        <v>-0.1888591003872505</v>
      </c>
      <c r="AR21" s="53">
        <f t="shared" si="26"/>
        <v>-0.12963643040763861</v>
      </c>
      <c r="AS21" s="53">
        <f t="shared" si="27"/>
        <v>0.024472573839662504</v>
      </c>
      <c r="AT21" s="53">
        <f t="shared" si="28"/>
        <v>0.06368657930634636</v>
      </c>
      <c r="AU21" s="53">
        <f t="shared" si="29"/>
        <v>-0.0017416871081619156</v>
      </c>
      <c r="AV21" s="53">
        <f t="shared" si="30"/>
        <v>0.34080763847600615</v>
      </c>
    </row>
    <row r="22" spans="1:48" ht="15">
      <c r="A22" s="2" t="s">
        <v>27</v>
      </c>
      <c r="B22" s="30">
        <v>127405</v>
      </c>
      <c r="C22" s="30">
        <v>263528</v>
      </c>
      <c r="D22" s="30">
        <v>257716</v>
      </c>
      <c r="E22" s="30">
        <v>337654</v>
      </c>
      <c r="F22" s="30">
        <v>279467</v>
      </c>
      <c r="G22" s="30">
        <v>300432</v>
      </c>
      <c r="H22" s="30">
        <v>268925</v>
      </c>
      <c r="I22" s="30">
        <v>306138</v>
      </c>
      <c r="J22" s="30">
        <v>344475.45499905</v>
      </c>
      <c r="K22" s="47">
        <v>229882.553008</v>
      </c>
      <c r="L22" s="4">
        <v>313233.201463</v>
      </c>
      <c r="M22" s="53">
        <f t="shared" si="18"/>
        <v>0.3625792708683697</v>
      </c>
      <c r="N22" s="4"/>
      <c r="O22" s="30">
        <v>13368</v>
      </c>
      <c r="P22" s="30">
        <v>26687</v>
      </c>
      <c r="Q22" s="30">
        <v>32318</v>
      </c>
      <c r="R22" s="30">
        <v>35850</v>
      </c>
      <c r="S22" s="30">
        <v>34921</v>
      </c>
      <c r="T22" s="30">
        <v>34247</v>
      </c>
      <c r="U22" s="30">
        <v>32324</v>
      </c>
      <c r="V22" s="38">
        <v>36821.590199</v>
      </c>
      <c r="W22" s="4">
        <v>37211.279834999994</v>
      </c>
      <c r="X22" s="47">
        <v>25102.752654999997</v>
      </c>
      <c r="Y22" s="4">
        <v>26159.300939000004</v>
      </c>
      <c r="Z22" s="8">
        <f t="shared" si="19"/>
        <v>0.04208894134124219</v>
      </c>
      <c r="AA22" s="4"/>
      <c r="AB22" s="4">
        <v>9531</v>
      </c>
      <c r="AC22" s="4">
        <v>9875</v>
      </c>
      <c r="AD22" s="4">
        <v>7974</v>
      </c>
      <c r="AE22" s="4">
        <v>9419</v>
      </c>
      <c r="AF22" s="4">
        <v>8003</v>
      </c>
      <c r="AG22" s="4">
        <v>8772</v>
      </c>
      <c r="AH22" s="4">
        <v>8320</v>
      </c>
      <c r="AI22" s="30">
        <v>8314.091013198695</v>
      </c>
      <c r="AJ22" s="30">
        <v>9257.285869405789</v>
      </c>
      <c r="AK22" s="82">
        <f t="shared" si="20"/>
        <v>9.157663152220547</v>
      </c>
      <c r="AL22" s="70">
        <f t="shared" si="21"/>
        <v>11.974066210462503</v>
      </c>
      <c r="AM22" s="44">
        <f t="shared" si="22"/>
        <v>0.30754604219735215</v>
      </c>
      <c r="AN22" s="4"/>
      <c r="AO22" s="53">
        <f t="shared" si="23"/>
        <v>-0.19250632911392407</v>
      </c>
      <c r="AP22" s="53">
        <f t="shared" si="24"/>
        <v>0.1812139453222974</v>
      </c>
      <c r="AQ22" s="53">
        <f t="shared" si="25"/>
        <v>-0.15033443040662486</v>
      </c>
      <c r="AR22" s="53">
        <f t="shared" si="26"/>
        <v>0.09608896663751088</v>
      </c>
      <c r="AS22" s="53">
        <f t="shared" si="27"/>
        <v>-0.05152758777929778</v>
      </c>
      <c r="AT22" s="53">
        <f t="shared" si="28"/>
        <v>-0.0007102147597722874</v>
      </c>
      <c r="AU22" s="53">
        <f t="shared" si="29"/>
        <v>0.11344533692375558</v>
      </c>
      <c r="AV22" s="53">
        <f t="shared" si="30"/>
        <v>0.30754604219735215</v>
      </c>
    </row>
    <row r="23" spans="1:48" ht="15">
      <c r="A23" s="2" t="s">
        <v>28</v>
      </c>
      <c r="B23" s="30">
        <v>90189</v>
      </c>
      <c r="C23" s="30">
        <v>86940</v>
      </c>
      <c r="D23" s="30">
        <v>117392</v>
      </c>
      <c r="E23" s="30">
        <v>212502</v>
      </c>
      <c r="F23" s="30">
        <v>250473</v>
      </c>
      <c r="G23" s="30">
        <v>345635</v>
      </c>
      <c r="H23" s="30">
        <v>285473</v>
      </c>
      <c r="I23" s="30">
        <v>278251</v>
      </c>
      <c r="J23" s="30">
        <v>270813.838163977</v>
      </c>
      <c r="K23" s="47">
        <v>189750.15259700004</v>
      </c>
      <c r="L23" s="4">
        <v>257693.26533100003</v>
      </c>
      <c r="M23" s="53">
        <f t="shared" si="18"/>
        <v>0.3580661823144915</v>
      </c>
      <c r="N23" s="4"/>
      <c r="O23" s="30">
        <v>4294</v>
      </c>
      <c r="P23" s="30">
        <v>4703</v>
      </c>
      <c r="Q23" s="30">
        <v>5119</v>
      </c>
      <c r="R23" s="30">
        <v>6427</v>
      </c>
      <c r="S23" s="30">
        <v>7932</v>
      </c>
      <c r="T23" s="30">
        <v>8911</v>
      </c>
      <c r="U23" s="30">
        <v>9479</v>
      </c>
      <c r="V23" s="38">
        <v>9449.087287</v>
      </c>
      <c r="W23" s="4">
        <v>10009.555694000002</v>
      </c>
      <c r="X23" s="47">
        <v>7253.920185000001</v>
      </c>
      <c r="Y23" s="4">
        <v>6971.593056</v>
      </c>
      <c r="Z23" s="8">
        <f t="shared" si="19"/>
        <v>-0.03892062799144258</v>
      </c>
      <c r="AA23" s="4"/>
      <c r="AB23" s="4">
        <v>21003</v>
      </c>
      <c r="AC23" s="4">
        <v>18486</v>
      </c>
      <c r="AD23" s="4">
        <v>22933</v>
      </c>
      <c r="AE23" s="4">
        <v>33064</v>
      </c>
      <c r="AF23" s="4">
        <v>31579</v>
      </c>
      <c r="AG23" s="4">
        <v>38787</v>
      </c>
      <c r="AH23" s="4">
        <v>30117</v>
      </c>
      <c r="AI23" s="30">
        <v>29447.39963884112</v>
      </c>
      <c r="AJ23" s="30">
        <v>27055.53037946631</v>
      </c>
      <c r="AK23" s="82">
        <f>K23/X23</f>
        <v>26.158290656323235</v>
      </c>
      <c r="AL23" s="70">
        <f t="shared" si="21"/>
        <v>36.96332577949599</v>
      </c>
      <c r="AM23" s="44">
        <f t="shared" si="22"/>
        <v>0.4130635011718877</v>
      </c>
      <c r="AN23" s="4"/>
      <c r="AO23" s="53">
        <f t="shared" si="23"/>
        <v>0.2405604241047279</v>
      </c>
      <c r="AP23" s="53">
        <f t="shared" si="24"/>
        <v>0.44176514193520244</v>
      </c>
      <c r="AQ23" s="53">
        <f t="shared" si="25"/>
        <v>-0.04491289620130656</v>
      </c>
      <c r="AR23" s="53">
        <f t="shared" si="26"/>
        <v>0.2282529529117452</v>
      </c>
      <c r="AS23" s="53">
        <f t="shared" si="27"/>
        <v>-0.2235285018176193</v>
      </c>
      <c r="AT23" s="53">
        <f t="shared" si="28"/>
        <v>-0.02223330216020447</v>
      </c>
      <c r="AU23" s="53">
        <f t="shared" si="29"/>
        <v>-0.0812251434323572</v>
      </c>
      <c r="AV23" s="53">
        <f t="shared" si="30"/>
        <v>0.4130635011718877</v>
      </c>
    </row>
    <row r="24" spans="1:48" ht="15">
      <c r="A24" s="2" t="s">
        <v>33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251962</v>
      </c>
      <c r="J24" s="30">
        <v>756467.293787773</v>
      </c>
      <c r="K24" s="47">
        <v>552324.247383</v>
      </c>
      <c r="L24" s="4">
        <v>672276.348738</v>
      </c>
      <c r="M24" s="53">
        <f t="shared" si="18"/>
        <v>0.2171769606772691</v>
      </c>
      <c r="N24" s="4"/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8">
        <v>51706.34314741392</v>
      </c>
      <c r="W24" s="4">
        <v>148690.4438420903</v>
      </c>
      <c r="X24" s="47">
        <v>110539.63548237327</v>
      </c>
      <c r="Y24" s="4">
        <v>114309.25381319498</v>
      </c>
      <c r="Z24" s="8">
        <f t="shared" si="19"/>
        <v>0.034101960933486275</v>
      </c>
      <c r="AA24" s="4"/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30">
        <v>4872.944573863832</v>
      </c>
      <c r="AJ24" s="30">
        <v>5087.531345263476</v>
      </c>
      <c r="AK24" s="82">
        <f t="shared" si="20"/>
        <v>4.996617231210918</v>
      </c>
      <c r="AL24" s="70">
        <f t="shared" si="21"/>
        <v>5.8812066942247645</v>
      </c>
      <c r="AM24" s="44">
        <f t="shared" si="22"/>
        <v>0.17703766810239907</v>
      </c>
      <c r="AN24" s="4"/>
      <c r="AO24" s="53">
        <f t="shared" si="23"/>
      </c>
      <c r="AP24" s="53">
        <f t="shared" si="24"/>
      </c>
      <c r="AQ24" s="53">
        <f t="shared" si="25"/>
      </c>
      <c r="AR24" s="53">
        <f t="shared" si="26"/>
      </c>
      <c r="AS24" s="53">
        <f t="shared" si="27"/>
      </c>
      <c r="AT24" s="53">
        <f t="shared" si="28"/>
      </c>
      <c r="AU24" s="53">
        <f t="shared" si="29"/>
        <v>0.0440363661328278</v>
      </c>
      <c r="AV24" s="53">
        <f t="shared" si="30"/>
        <v>0.17703766810239907</v>
      </c>
    </row>
    <row r="25" spans="1:48" ht="15">
      <c r="A25" s="46" t="s">
        <v>44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35650</v>
      </c>
      <c r="H25" s="30">
        <v>43880</v>
      </c>
      <c r="I25" s="30">
        <v>105343</v>
      </c>
      <c r="J25" s="30">
        <v>115408.20649349102</v>
      </c>
      <c r="K25" s="47">
        <v>83621.616109</v>
      </c>
      <c r="L25" s="4">
        <v>131039.472939</v>
      </c>
      <c r="M25" s="53">
        <f t="shared" si="18"/>
        <v>0.5670526239075704</v>
      </c>
      <c r="N25" s="4"/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6680</v>
      </c>
      <c r="U25" s="30">
        <v>6230</v>
      </c>
      <c r="V25" s="38">
        <v>9623.049976322993</v>
      </c>
      <c r="W25" s="4">
        <v>10023.600392886796</v>
      </c>
      <c r="X25" s="47">
        <v>7743.61158043651</v>
      </c>
      <c r="Y25" s="4">
        <v>7704.3889631</v>
      </c>
      <c r="Z25" s="8">
        <f t="shared" si="19"/>
        <v>-0.005065158153800264</v>
      </c>
      <c r="AA25" s="4"/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5337</v>
      </c>
      <c r="AH25" s="4">
        <v>7044</v>
      </c>
      <c r="AI25" s="30">
        <v>10946.94512230435</v>
      </c>
      <c r="AJ25" s="30">
        <v>11513.647987742004</v>
      </c>
      <c r="AK25" s="82">
        <f t="shared" si="20"/>
        <v>10.798787521866666</v>
      </c>
      <c r="AL25" s="70">
        <f>L25/Y25</f>
        <v>17.008418651577774</v>
      </c>
      <c r="AM25" s="44">
        <f t="shared" si="22"/>
        <v>0.5750304019906967</v>
      </c>
      <c r="AN25" s="4"/>
      <c r="AO25" s="53">
        <f t="shared" si="23"/>
      </c>
      <c r="AP25" s="53">
        <f t="shared" si="24"/>
      </c>
      <c r="AQ25" s="53">
        <f t="shared" si="25"/>
      </c>
      <c r="AR25" s="53">
        <f t="shared" si="26"/>
      </c>
      <c r="AS25" s="53">
        <f t="shared" si="27"/>
        <v>0.3198426082068577</v>
      </c>
      <c r="AT25" s="53">
        <f t="shared" si="28"/>
        <v>0.554080795329976</v>
      </c>
      <c r="AU25" s="53">
        <f t="shared" si="29"/>
        <v>0.051768128834682736</v>
      </c>
      <c r="AV25" s="53">
        <f>_xlfn.IFERROR(AL25/AK25-1,"")</f>
        <v>0.5750304019906967</v>
      </c>
    </row>
    <row r="26" spans="1:48" ht="15">
      <c r="A26" s="2" t="s">
        <v>30</v>
      </c>
      <c r="B26" s="30">
        <v>0</v>
      </c>
      <c r="C26" s="30">
        <v>0</v>
      </c>
      <c r="D26" s="30">
        <v>0</v>
      </c>
      <c r="E26" s="30">
        <v>0</v>
      </c>
      <c r="F26" s="30">
        <v>43</v>
      </c>
      <c r="G26" s="30">
        <v>1</v>
      </c>
      <c r="H26" s="30">
        <v>0</v>
      </c>
      <c r="I26" s="30">
        <v>0</v>
      </c>
      <c r="J26" s="30">
        <v>0</v>
      </c>
      <c r="K26" s="47">
        <v>0</v>
      </c>
      <c r="L26" s="4">
        <v>389.546771</v>
      </c>
      <c r="M26" s="54" t="s">
        <v>19</v>
      </c>
      <c r="N26" s="4"/>
      <c r="O26" s="30">
        <v>0</v>
      </c>
      <c r="P26" s="30">
        <v>0</v>
      </c>
      <c r="Q26" s="30">
        <v>0</v>
      </c>
      <c r="R26" s="30">
        <v>0</v>
      </c>
      <c r="S26" s="30">
        <v>1</v>
      </c>
      <c r="T26" s="30">
        <v>2</v>
      </c>
      <c r="U26" s="30">
        <v>0</v>
      </c>
      <c r="V26" s="38">
        <v>0</v>
      </c>
      <c r="W26" s="4">
        <v>0</v>
      </c>
      <c r="X26" s="47">
        <v>0</v>
      </c>
      <c r="Y26" s="4">
        <v>56.32248</v>
      </c>
      <c r="Z26" s="93" t="s">
        <v>19</v>
      </c>
      <c r="AA26" s="4"/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784</v>
      </c>
      <c r="AH26" s="4">
        <v>0</v>
      </c>
      <c r="AI26" s="30">
        <v>0</v>
      </c>
      <c r="AJ26" s="30">
        <v>0</v>
      </c>
      <c r="AK26" s="82"/>
      <c r="AL26" s="70">
        <f t="shared" si="21"/>
        <v>6.916363963376613</v>
      </c>
      <c r="AM26" s="44"/>
      <c r="AN26" s="4"/>
      <c r="AO26" s="53">
        <f t="shared" si="23"/>
      </c>
      <c r="AP26" s="53">
        <f t="shared" si="24"/>
      </c>
      <c r="AQ26" s="53">
        <f t="shared" si="25"/>
      </c>
      <c r="AR26" s="53">
        <f t="shared" si="26"/>
      </c>
      <c r="AS26" s="53">
        <f t="shared" si="27"/>
        <v>-1</v>
      </c>
      <c r="AT26" s="53">
        <f t="shared" si="28"/>
      </c>
      <c r="AU26" s="53">
        <f t="shared" si="29"/>
      </c>
      <c r="AV26" s="53">
        <f t="shared" si="30"/>
      </c>
    </row>
    <row r="27" spans="1:48" ht="15.75" thickBot="1">
      <c r="A27" s="9" t="s">
        <v>31</v>
      </c>
      <c r="B27" s="11">
        <v>18314</v>
      </c>
      <c r="C27" s="11">
        <v>15291</v>
      </c>
      <c r="D27" s="11">
        <v>17575</v>
      </c>
      <c r="E27" s="11">
        <v>18414</v>
      </c>
      <c r="F27" s="11">
        <v>16115</v>
      </c>
      <c r="G27" s="11">
        <v>14743</v>
      </c>
      <c r="H27" s="11">
        <v>572</v>
      </c>
      <c r="I27" s="11">
        <v>749</v>
      </c>
      <c r="J27" s="11">
        <v>723.3070144129999</v>
      </c>
      <c r="K27" s="48">
        <v>542.6392050000001</v>
      </c>
      <c r="L27" s="10">
        <v>3742.984106</v>
      </c>
      <c r="M27" s="55">
        <f t="shared" si="18"/>
        <v>5.897739919105181</v>
      </c>
      <c r="N27" s="4"/>
      <c r="O27" s="11">
        <v>0</v>
      </c>
      <c r="P27" s="11">
        <v>0</v>
      </c>
      <c r="Q27" s="11">
        <v>552</v>
      </c>
      <c r="R27" s="11">
        <v>1383</v>
      </c>
      <c r="S27" s="11">
        <v>2527</v>
      </c>
      <c r="T27" s="11">
        <v>4676</v>
      </c>
      <c r="U27" s="11">
        <v>388</v>
      </c>
      <c r="V27" s="28">
        <v>416.71174299999996</v>
      </c>
      <c r="W27" s="11">
        <v>411.25828500000006</v>
      </c>
      <c r="X27" s="68">
        <v>301.786782</v>
      </c>
      <c r="Y27" s="11">
        <v>2274.4939820000004</v>
      </c>
      <c r="Z27" s="94" t="s">
        <v>19</v>
      </c>
      <c r="AA27" s="4"/>
      <c r="AB27" s="11">
        <v>0</v>
      </c>
      <c r="AC27" s="11">
        <v>0</v>
      </c>
      <c r="AD27" s="11">
        <v>31839</v>
      </c>
      <c r="AE27" s="11">
        <v>13314</v>
      </c>
      <c r="AF27" s="11">
        <v>6377</v>
      </c>
      <c r="AG27" s="11">
        <v>3152</v>
      </c>
      <c r="AH27" s="11">
        <v>1474</v>
      </c>
      <c r="AI27" s="11">
        <v>1796.445654760442</v>
      </c>
      <c r="AJ27" s="11">
        <v>1758.7658189378478</v>
      </c>
      <c r="AK27" s="83">
        <f t="shared" si="20"/>
        <v>1.7980880454863661</v>
      </c>
      <c r="AL27" s="71">
        <f t="shared" si="21"/>
        <v>1.6456337698061225</v>
      </c>
      <c r="AM27" s="12">
        <f t="shared" si="22"/>
        <v>-0.08478688018806446</v>
      </c>
      <c r="AN27" s="4"/>
      <c r="AO27" s="55">
        <f t="shared" si="23"/>
      </c>
      <c r="AP27" s="55">
        <f t="shared" si="24"/>
        <v>-0.581833600301517</v>
      </c>
      <c r="AQ27" s="55">
        <f t="shared" si="25"/>
        <v>-0.5210304942166141</v>
      </c>
      <c r="AR27" s="55">
        <f t="shared" si="26"/>
        <v>-0.5057236945272072</v>
      </c>
      <c r="AS27" s="55">
        <f t="shared" si="27"/>
        <v>-0.5323604060913706</v>
      </c>
      <c r="AT27" s="55">
        <f t="shared" si="28"/>
        <v>0.21875553240192813</v>
      </c>
      <c r="AU27" s="55">
        <f t="shared" si="29"/>
        <v>-0.020974659446416077</v>
      </c>
      <c r="AV27" s="55">
        <f t="shared" si="30"/>
        <v>-0.08478688018806446</v>
      </c>
    </row>
    <row r="28" spans="1:48" s="13" customFormat="1" ht="15.75" thickTop="1">
      <c r="A28" s="13" t="s">
        <v>32</v>
      </c>
      <c r="B28" s="33">
        <v>703045</v>
      </c>
      <c r="C28" s="33">
        <v>909399</v>
      </c>
      <c r="D28" s="33">
        <v>1109278</v>
      </c>
      <c r="E28" s="33">
        <v>1490900</v>
      </c>
      <c r="F28" s="33">
        <v>1226237</v>
      </c>
      <c r="G28" s="33">
        <v>1561193</v>
      </c>
      <c r="H28" s="33">
        <v>1511021</v>
      </c>
      <c r="I28" s="33">
        <v>2026016</v>
      </c>
      <c r="J28" s="33">
        <v>2257683.159523786</v>
      </c>
      <c r="K28" s="49">
        <f>SUM(K20:K27)</f>
        <v>1647012.866393</v>
      </c>
      <c r="L28" s="15">
        <f>SUM(L20:L27)</f>
        <v>2131967.58704</v>
      </c>
      <c r="M28" s="21">
        <f t="shared" si="18"/>
        <v>0.2944450104443104</v>
      </c>
      <c r="N28" s="14"/>
      <c r="O28" s="33">
        <v>70410</v>
      </c>
      <c r="P28" s="33">
        <v>117073</v>
      </c>
      <c r="Q28" s="33">
        <v>124736</v>
      </c>
      <c r="R28" s="33">
        <v>126846</v>
      </c>
      <c r="S28" s="33">
        <v>134255</v>
      </c>
      <c r="T28" s="33">
        <v>174619</v>
      </c>
      <c r="U28" s="33">
        <v>172834</v>
      </c>
      <c r="V28" s="39">
        <f>SUM(V20:V27)</f>
        <v>233579.10527173695</v>
      </c>
      <c r="W28" s="15">
        <v>339320.7115219771</v>
      </c>
      <c r="X28" s="49">
        <f>SUM(X20:X27)</f>
        <v>248127.05913280975</v>
      </c>
      <c r="Y28" s="15">
        <f>SUM(Y20:Y27)</f>
        <v>259623.95649823506</v>
      </c>
      <c r="Z28" s="16">
        <f t="shared" si="19"/>
        <v>0.04633471821092927</v>
      </c>
      <c r="AA28" s="14"/>
      <c r="AB28" s="15">
        <v>9985</v>
      </c>
      <c r="AC28" s="15">
        <v>7768</v>
      </c>
      <c r="AD28" s="15">
        <v>8893</v>
      </c>
      <c r="AE28" s="15">
        <v>11754</v>
      </c>
      <c r="AF28" s="15">
        <v>9134</v>
      </c>
      <c r="AG28" s="15">
        <v>8941</v>
      </c>
      <c r="AH28" s="15">
        <v>8743</v>
      </c>
      <c r="AI28" s="33">
        <v>8673.790797303005</v>
      </c>
      <c r="AJ28" s="33">
        <v>6653.537738375161</v>
      </c>
      <c r="AK28" s="81">
        <f t="shared" si="20"/>
        <v>6.637780144371267</v>
      </c>
      <c r="AL28" s="72">
        <f t="shared" si="21"/>
        <v>8.211752165692358</v>
      </c>
      <c r="AM28" s="16">
        <f t="shared" si="22"/>
        <v>0.23712325311886007</v>
      </c>
      <c r="AN28" s="14"/>
      <c r="AO28" s="21">
        <f aca="true" t="shared" si="31" ref="AO28:AU28">_xlfn.IFERROR(AD28/AC28-1,"")</f>
        <v>0.1448249227600411</v>
      </c>
      <c r="AP28" s="21">
        <f t="shared" si="31"/>
        <v>0.3217137074103227</v>
      </c>
      <c r="AQ28" s="21">
        <f t="shared" si="31"/>
        <v>-0.22290284158584317</v>
      </c>
      <c r="AR28" s="21">
        <f t="shared" si="31"/>
        <v>-0.021129844536895148</v>
      </c>
      <c r="AS28" s="21">
        <f t="shared" si="31"/>
        <v>-0.02214517391790627</v>
      </c>
      <c r="AT28" s="21">
        <f t="shared" si="31"/>
        <v>-0.00791595593011496</v>
      </c>
      <c r="AU28" s="21">
        <f t="shared" si="31"/>
        <v>-0.23291466282032225</v>
      </c>
      <c r="AV28" s="21">
        <f t="shared" si="30"/>
        <v>0.23712325311886007</v>
      </c>
    </row>
    <row r="29" spans="1:47" ht="15">
      <c r="A29" s="2"/>
      <c r="B29" s="30"/>
      <c r="C29" s="30"/>
      <c r="D29" s="30"/>
      <c r="E29" s="30"/>
      <c r="F29" s="30"/>
      <c r="G29" s="30"/>
      <c r="H29" s="30"/>
      <c r="I29" s="30"/>
      <c r="J29" s="30"/>
      <c r="K29" s="2"/>
      <c r="M29" s="4"/>
      <c r="N29" s="4"/>
      <c r="O29" s="30"/>
      <c r="P29" s="30"/>
      <c r="Q29" s="30"/>
      <c r="R29" s="30"/>
      <c r="S29" s="30"/>
      <c r="T29" s="30"/>
      <c r="U29" s="30"/>
      <c r="V29" s="40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30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8" ht="15.75">
      <c r="A30" s="5" t="s">
        <v>18</v>
      </c>
      <c r="B30" s="96" t="s">
        <v>38</v>
      </c>
      <c r="C30" s="96"/>
      <c r="D30" s="96"/>
      <c r="E30" s="96"/>
      <c r="F30" s="96"/>
      <c r="G30" s="96"/>
      <c r="H30" s="96"/>
      <c r="I30" s="96"/>
      <c r="J30" s="34"/>
      <c r="K30" s="97" t="s">
        <v>40</v>
      </c>
      <c r="L30" s="98"/>
      <c r="M30" s="98"/>
      <c r="O30" s="62" t="s">
        <v>41</v>
      </c>
      <c r="P30" s="62"/>
      <c r="Q30" s="62"/>
      <c r="R30" s="62"/>
      <c r="S30" s="62"/>
      <c r="T30" s="62"/>
      <c r="U30" s="62"/>
      <c r="V30" s="67"/>
      <c r="W30" s="67"/>
      <c r="X30" s="24" t="s">
        <v>40</v>
      </c>
      <c r="Y30" s="31"/>
      <c r="Z30" s="6"/>
      <c r="AA30" s="2"/>
      <c r="AB30" s="95" t="s">
        <v>0</v>
      </c>
      <c r="AC30" s="95"/>
      <c r="AD30" s="95"/>
      <c r="AE30" s="95"/>
      <c r="AF30" s="95"/>
      <c r="AG30" s="95"/>
      <c r="AH30" s="95"/>
      <c r="AI30" s="96"/>
      <c r="AJ30" s="31"/>
      <c r="AK30" s="24" t="s">
        <v>40</v>
      </c>
      <c r="AL30" s="31"/>
      <c r="AM30" s="6"/>
      <c r="AN30" s="2"/>
      <c r="AO30" s="95" t="s">
        <v>42</v>
      </c>
      <c r="AP30" s="95"/>
      <c r="AQ30" s="95"/>
      <c r="AR30" s="95"/>
      <c r="AS30" s="95"/>
      <c r="AT30" s="95"/>
      <c r="AU30" s="95"/>
      <c r="AV30" s="95"/>
    </row>
    <row r="31" spans="1:48" ht="15.75">
      <c r="A31" s="5" t="s">
        <v>35</v>
      </c>
      <c r="B31" s="32" t="s">
        <v>1</v>
      </c>
      <c r="C31" s="32" t="s">
        <v>2</v>
      </c>
      <c r="D31" s="32" t="s">
        <v>3</v>
      </c>
      <c r="E31" s="32" t="s">
        <v>4</v>
      </c>
      <c r="F31" s="32" t="s">
        <v>5</v>
      </c>
      <c r="G31" s="32" t="s">
        <v>6</v>
      </c>
      <c r="H31" s="32" t="s">
        <v>7</v>
      </c>
      <c r="I31" s="32" t="s">
        <v>8</v>
      </c>
      <c r="J31" s="32" t="s">
        <v>9</v>
      </c>
      <c r="K31" s="45" t="s">
        <v>9</v>
      </c>
      <c r="L31" s="7" t="s">
        <v>43</v>
      </c>
      <c r="M31" s="52" t="s">
        <v>10</v>
      </c>
      <c r="O31" s="32" t="s">
        <v>1</v>
      </c>
      <c r="P31" s="32" t="s">
        <v>2</v>
      </c>
      <c r="Q31" s="32" t="s">
        <v>3</v>
      </c>
      <c r="R31" s="32" t="s">
        <v>4</v>
      </c>
      <c r="S31" s="32" t="s">
        <v>5</v>
      </c>
      <c r="T31" s="32" t="s">
        <v>6</v>
      </c>
      <c r="U31" s="32" t="s">
        <v>7</v>
      </c>
      <c r="V31" s="32" t="s">
        <v>8</v>
      </c>
      <c r="W31" s="32" t="s">
        <v>9</v>
      </c>
      <c r="X31" s="45" t="s">
        <v>9</v>
      </c>
      <c r="Y31" s="7" t="s">
        <v>43</v>
      </c>
      <c r="Z31" s="52" t="s">
        <v>10</v>
      </c>
      <c r="AA31" s="2"/>
      <c r="AB31" s="7" t="s">
        <v>1</v>
      </c>
      <c r="AC31" s="7" t="s">
        <v>2</v>
      </c>
      <c r="AD31" s="7" t="s">
        <v>3</v>
      </c>
      <c r="AE31" s="7" t="s">
        <v>4</v>
      </c>
      <c r="AF31" s="7" t="s">
        <v>5</v>
      </c>
      <c r="AG31" s="7" t="s">
        <v>6</v>
      </c>
      <c r="AH31" s="7" t="s">
        <v>7</v>
      </c>
      <c r="AI31" s="7" t="s">
        <v>8</v>
      </c>
      <c r="AJ31" s="32" t="s">
        <v>9</v>
      </c>
      <c r="AK31" s="45" t="s">
        <v>9</v>
      </c>
      <c r="AL31" s="7" t="s">
        <v>43</v>
      </c>
      <c r="AM31" s="52" t="s">
        <v>10</v>
      </c>
      <c r="AN31" s="2"/>
      <c r="AO31" s="27" t="s">
        <v>11</v>
      </c>
      <c r="AP31" s="27" t="s">
        <v>12</v>
      </c>
      <c r="AQ31" s="27" t="s">
        <v>13</v>
      </c>
      <c r="AR31" s="27" t="s">
        <v>14</v>
      </c>
      <c r="AS31" s="27" t="s">
        <v>15</v>
      </c>
      <c r="AT31" s="27" t="s">
        <v>16</v>
      </c>
      <c r="AU31" s="27" t="s">
        <v>17</v>
      </c>
      <c r="AV31" s="90" t="s">
        <v>45</v>
      </c>
    </row>
    <row r="32" spans="1:48" ht="15">
      <c r="A32" s="2" t="s">
        <v>25</v>
      </c>
      <c r="B32" s="30">
        <v>933882</v>
      </c>
      <c r="C32" s="30">
        <v>1114936</v>
      </c>
      <c r="D32" s="30">
        <v>1323482</v>
      </c>
      <c r="E32" s="30">
        <v>1589155</v>
      </c>
      <c r="F32" s="30">
        <v>1457415</v>
      </c>
      <c r="G32" s="30">
        <f aca="true" t="shared" si="32" ref="G32:J35">G7+G20</f>
        <v>1632465</v>
      </c>
      <c r="H32" s="30">
        <f t="shared" si="32"/>
        <v>1727366</v>
      </c>
      <c r="I32" s="30">
        <f t="shared" si="32"/>
        <v>1910528</v>
      </c>
      <c r="J32" s="30">
        <f t="shared" si="32"/>
        <v>1693894.1677917973</v>
      </c>
      <c r="K32" s="50">
        <f aca="true" t="shared" si="33" ref="K32:L35">K7+K20</f>
        <v>1243812.462856</v>
      </c>
      <c r="L32" s="51">
        <f t="shared" si="33"/>
        <v>1325512.245262</v>
      </c>
      <c r="M32" s="53">
        <f aca="true" t="shared" si="34" ref="M32:M41">L32/K32-1</f>
        <v>0.06568496847057137</v>
      </c>
      <c r="O32" s="30">
        <v>108261</v>
      </c>
      <c r="P32" s="30">
        <v>126887</v>
      </c>
      <c r="Q32" s="30">
        <v>134184</v>
      </c>
      <c r="R32" s="30">
        <v>124654</v>
      </c>
      <c r="S32" s="30">
        <v>130125</v>
      </c>
      <c r="T32" s="30">
        <v>142182</v>
      </c>
      <c r="U32" s="30">
        <v>164998</v>
      </c>
      <c r="V32" s="69">
        <f>V7+V20</f>
        <v>176154.61795</v>
      </c>
      <c r="W32" s="30">
        <v>180621.82237200005</v>
      </c>
      <c r="X32" s="50">
        <f aca="true" t="shared" si="35" ref="X32:Y35">X7+X20</f>
        <v>131510.62585</v>
      </c>
      <c r="Y32" s="51">
        <f t="shared" si="35"/>
        <v>134505.35138213506</v>
      </c>
      <c r="Z32" s="8">
        <f aca="true" t="shared" si="36" ref="Z32:Z41">Y32/X32-1</f>
        <v>0.02277173812214084</v>
      </c>
      <c r="AA32" s="2"/>
      <c r="AB32" s="4">
        <v>8626</v>
      </c>
      <c r="AC32" s="4">
        <v>8787</v>
      </c>
      <c r="AD32" s="4">
        <v>9863</v>
      </c>
      <c r="AE32" s="4">
        <v>12749</v>
      </c>
      <c r="AF32" s="4">
        <v>11200</v>
      </c>
      <c r="AG32" s="4">
        <v>11482</v>
      </c>
      <c r="AH32" s="4">
        <v>10469</v>
      </c>
      <c r="AI32" s="30">
        <v>10845.745325848457</v>
      </c>
      <c r="AJ32" s="30">
        <v>9378.125774321632</v>
      </c>
      <c r="AK32" s="84">
        <f aca="true" t="shared" si="37" ref="AK32:AK41">K32/X32</f>
        <v>9.457885663738555</v>
      </c>
      <c r="AL32" s="85">
        <f aca="true" t="shared" si="38" ref="AL32:AL41">L32/Y32</f>
        <v>9.854717538309439</v>
      </c>
      <c r="AM32" s="44">
        <f aca="true" t="shared" si="39" ref="AM32:AM41">AL32/AK32-1</f>
        <v>0.04195777879746787</v>
      </c>
      <c r="AN32" s="19"/>
      <c r="AO32" s="8">
        <f aca="true" t="shared" si="40" ref="AO32:AO41">_xlfn.IFERROR(AD32/AC32-1,"")</f>
        <v>0.12245362467281207</v>
      </c>
      <c r="AP32" s="8">
        <f aca="true" t="shared" si="41" ref="AP32:AP41">_xlfn.IFERROR(AE32/AD32-1,"")</f>
        <v>0.29260873973436063</v>
      </c>
      <c r="AQ32" s="8">
        <f aca="true" t="shared" si="42" ref="AQ32:AQ41">_xlfn.IFERROR(AF32/AE32-1,"")</f>
        <v>-0.12149972546866417</v>
      </c>
      <c r="AR32" s="8">
        <f aca="true" t="shared" si="43" ref="AR32:AR41">_xlfn.IFERROR(AG32/AF32-1,"")</f>
        <v>0.025178571428571495</v>
      </c>
      <c r="AS32" s="8">
        <f aca="true" t="shared" si="44" ref="AS32:AS41">_xlfn.IFERROR(AH32/AG32-1,"")</f>
        <v>-0.08822504790106256</v>
      </c>
      <c r="AT32" s="8">
        <f aca="true" t="shared" si="45" ref="AT32:AT41">_xlfn.IFERROR(AI32/AH32-1,"")</f>
        <v>0.03598675383020877</v>
      </c>
      <c r="AU32" s="8">
        <f aca="true" t="shared" si="46" ref="AU32:AU41">_xlfn.IFERROR(AJ32/AI32-1,"")</f>
        <v>-0.13531753765498022</v>
      </c>
      <c r="AV32" s="44">
        <f aca="true" t="shared" si="47" ref="AV32:AV41">_xlfn.IFERROR(AL32/AK32-1,"")</f>
        <v>0.04195777879746787</v>
      </c>
    </row>
    <row r="33" spans="1:48" ht="15">
      <c r="A33" s="2" t="s">
        <v>26</v>
      </c>
      <c r="B33" s="30">
        <v>677745</v>
      </c>
      <c r="C33" s="30">
        <v>732279</v>
      </c>
      <c r="D33" s="30">
        <v>859153</v>
      </c>
      <c r="E33" s="30">
        <v>907865</v>
      </c>
      <c r="F33" s="30">
        <v>874603</v>
      </c>
      <c r="G33" s="30">
        <f t="shared" si="32"/>
        <v>1028725</v>
      </c>
      <c r="H33" s="30">
        <f t="shared" si="32"/>
        <v>1117667</v>
      </c>
      <c r="I33" s="30">
        <f t="shared" si="32"/>
        <v>1141563</v>
      </c>
      <c r="J33" s="30">
        <f t="shared" si="32"/>
        <v>1247670.781630731</v>
      </c>
      <c r="K33" s="50">
        <f t="shared" si="33"/>
        <v>893090.803303</v>
      </c>
      <c r="L33" s="51">
        <f t="shared" si="33"/>
        <v>1119032.464755</v>
      </c>
      <c r="M33" s="53">
        <f t="shared" si="34"/>
        <v>0.25298845382393265</v>
      </c>
      <c r="O33" s="30">
        <v>150417</v>
      </c>
      <c r="P33" s="30">
        <v>188879</v>
      </c>
      <c r="Q33" s="30">
        <v>183653</v>
      </c>
      <c r="R33" s="30">
        <v>166547</v>
      </c>
      <c r="S33" s="30">
        <v>167512</v>
      </c>
      <c r="T33" s="30">
        <v>198174</v>
      </c>
      <c r="U33" s="30">
        <v>252625</v>
      </c>
      <c r="V33" s="69">
        <f>V8+V21</f>
        <v>258533.70014800003</v>
      </c>
      <c r="W33" s="30">
        <v>280706.601042</v>
      </c>
      <c r="X33" s="50">
        <f t="shared" si="35"/>
        <v>206599.844271</v>
      </c>
      <c r="Y33" s="51">
        <f t="shared" si="35"/>
        <v>220147.83875999996</v>
      </c>
      <c r="Z33" s="8">
        <f t="shared" si="36"/>
        <v>0.06557601501010257</v>
      </c>
      <c r="AA33" s="2"/>
      <c r="AB33" s="4">
        <v>4506</v>
      </c>
      <c r="AC33" s="4">
        <v>3877</v>
      </c>
      <c r="AD33" s="4">
        <v>4678</v>
      </c>
      <c r="AE33" s="4">
        <v>5451</v>
      </c>
      <c r="AF33" s="4">
        <v>5221</v>
      </c>
      <c r="AG33" s="4">
        <v>5191</v>
      </c>
      <c r="AH33" s="4">
        <v>4424</v>
      </c>
      <c r="AI33" s="30">
        <v>4415.526205457646</v>
      </c>
      <c r="AJ33" s="30">
        <v>4444.750415555961</v>
      </c>
      <c r="AK33" s="84">
        <f t="shared" si="37"/>
        <v>4.322804823277214</v>
      </c>
      <c r="AL33" s="85">
        <f t="shared" si="38"/>
        <v>5.083095391978584</v>
      </c>
      <c r="AM33" s="44">
        <f t="shared" si="39"/>
        <v>0.1758789951855788</v>
      </c>
      <c r="AN33" s="19"/>
      <c r="AO33" s="8">
        <f t="shared" si="40"/>
        <v>0.20660304359040493</v>
      </c>
      <c r="AP33" s="8">
        <f t="shared" si="41"/>
        <v>0.1652415562206071</v>
      </c>
      <c r="AQ33" s="8">
        <f t="shared" si="42"/>
        <v>-0.04219409282700426</v>
      </c>
      <c r="AR33" s="8">
        <f t="shared" si="43"/>
        <v>-0.005746025665581356</v>
      </c>
      <c r="AS33" s="8">
        <f t="shared" si="44"/>
        <v>-0.147755731073011</v>
      </c>
      <c r="AT33" s="8">
        <f t="shared" si="45"/>
        <v>-0.0019154146795555826</v>
      </c>
      <c r="AU33" s="8">
        <f t="shared" si="46"/>
        <v>0.0066185113027283915</v>
      </c>
      <c r="AV33" s="44">
        <f t="shared" si="47"/>
        <v>0.1758789951855788</v>
      </c>
    </row>
    <row r="34" spans="1:48" ht="15">
      <c r="A34" s="2" t="s">
        <v>27</v>
      </c>
      <c r="B34" s="30">
        <v>564539</v>
      </c>
      <c r="C34" s="30">
        <v>704189</v>
      </c>
      <c r="D34" s="30">
        <v>795407</v>
      </c>
      <c r="E34" s="30">
        <v>873909</v>
      </c>
      <c r="F34" s="30">
        <v>864590</v>
      </c>
      <c r="G34" s="30">
        <f t="shared" si="32"/>
        <v>940665</v>
      </c>
      <c r="H34" s="30">
        <f t="shared" si="32"/>
        <v>939774</v>
      </c>
      <c r="I34" s="30">
        <f t="shared" si="32"/>
        <v>982525</v>
      </c>
      <c r="J34" s="30">
        <f t="shared" si="32"/>
        <v>1074260.6106280498</v>
      </c>
      <c r="K34" s="50">
        <f t="shared" si="33"/>
        <v>764185.983611</v>
      </c>
      <c r="L34" s="51">
        <f t="shared" si="33"/>
        <v>901081.893951</v>
      </c>
      <c r="M34" s="53">
        <f t="shared" si="34"/>
        <v>0.17913952005914457</v>
      </c>
      <c r="O34" s="30">
        <v>63296</v>
      </c>
      <c r="P34" s="30">
        <v>77612</v>
      </c>
      <c r="Q34" s="30">
        <v>84522</v>
      </c>
      <c r="R34" s="30">
        <v>87486</v>
      </c>
      <c r="S34" s="30">
        <v>85909</v>
      </c>
      <c r="T34" s="30">
        <v>85401</v>
      </c>
      <c r="U34" s="30">
        <v>87662</v>
      </c>
      <c r="V34" s="69">
        <f>V9+V22</f>
        <v>96231.348617</v>
      </c>
      <c r="W34" s="30">
        <v>97187.36058399998</v>
      </c>
      <c r="X34" s="50">
        <f t="shared" si="35"/>
        <v>69627.007761</v>
      </c>
      <c r="Y34" s="51">
        <f t="shared" si="35"/>
        <v>70460.95800500001</v>
      </c>
      <c r="Z34" s="8">
        <f t="shared" si="36"/>
        <v>0.011977395996429996</v>
      </c>
      <c r="AA34" s="2"/>
      <c r="AB34" s="4">
        <v>8919</v>
      </c>
      <c r="AC34" s="4">
        <v>9073</v>
      </c>
      <c r="AD34" s="4">
        <v>9411</v>
      </c>
      <c r="AE34" s="4">
        <v>9989</v>
      </c>
      <c r="AF34" s="4">
        <v>10064</v>
      </c>
      <c r="AG34" s="4">
        <v>11015</v>
      </c>
      <c r="AH34" s="4">
        <v>10720</v>
      </c>
      <c r="AI34" s="30">
        <v>10210.026954662158</v>
      </c>
      <c r="AJ34" s="30">
        <v>11053.501238975989</v>
      </c>
      <c r="AK34" s="84">
        <f t="shared" si="37"/>
        <v>10.975424740843762</v>
      </c>
      <c r="AL34" s="85">
        <f t="shared" si="38"/>
        <v>12.788385504027037</v>
      </c>
      <c r="AM34" s="44">
        <f t="shared" si="39"/>
        <v>0.16518365402630408</v>
      </c>
      <c r="AN34" s="19"/>
      <c r="AO34" s="8">
        <f t="shared" si="40"/>
        <v>0.037253389176677976</v>
      </c>
      <c r="AP34" s="8">
        <f t="shared" si="41"/>
        <v>0.06141749017107645</v>
      </c>
      <c r="AQ34" s="8">
        <f t="shared" si="42"/>
        <v>0.007508259084993529</v>
      </c>
      <c r="AR34" s="8">
        <f t="shared" si="43"/>
        <v>0.09449523052464226</v>
      </c>
      <c r="AS34" s="8">
        <f t="shared" si="44"/>
        <v>-0.026781661370857912</v>
      </c>
      <c r="AT34" s="8">
        <f t="shared" si="45"/>
        <v>-0.04757211243823145</v>
      </c>
      <c r="AU34" s="8">
        <f t="shared" si="46"/>
        <v>0.08261234647658577</v>
      </c>
      <c r="AV34" s="44">
        <f t="shared" si="47"/>
        <v>0.16518365402630408</v>
      </c>
    </row>
    <row r="35" spans="1:48" ht="15">
      <c r="A35" s="2" t="s">
        <v>28</v>
      </c>
      <c r="B35" s="30">
        <v>409926</v>
      </c>
      <c r="C35" s="30">
        <v>433678</v>
      </c>
      <c r="D35" s="30">
        <v>501638</v>
      </c>
      <c r="E35" s="30">
        <v>642818</v>
      </c>
      <c r="F35" s="30">
        <v>706204</v>
      </c>
      <c r="G35" s="30">
        <f t="shared" si="32"/>
        <v>825785</v>
      </c>
      <c r="H35" s="30">
        <f t="shared" si="32"/>
        <v>809978</v>
      </c>
      <c r="I35" s="30">
        <f t="shared" si="32"/>
        <v>789418</v>
      </c>
      <c r="J35" s="30">
        <f t="shared" si="32"/>
        <v>775727.437128977</v>
      </c>
      <c r="K35" s="50">
        <f t="shared" si="33"/>
        <v>561998.834407</v>
      </c>
      <c r="L35" s="51">
        <f t="shared" si="33"/>
        <v>650322.7534650001</v>
      </c>
      <c r="M35" s="53">
        <f t="shared" si="34"/>
        <v>0.15716032427575444</v>
      </c>
      <c r="O35" s="30">
        <v>30696</v>
      </c>
      <c r="P35" s="30">
        <v>28587</v>
      </c>
      <c r="Q35" s="30">
        <v>33213</v>
      </c>
      <c r="R35" s="30">
        <v>33450</v>
      </c>
      <c r="S35" s="30">
        <v>35549</v>
      </c>
      <c r="T35" s="30">
        <v>35551</v>
      </c>
      <c r="U35" s="30">
        <v>38425</v>
      </c>
      <c r="V35" s="69">
        <f>V10+V23</f>
        <v>38877.722076</v>
      </c>
      <c r="W35" s="30">
        <v>39293.037272</v>
      </c>
      <c r="X35" s="50">
        <f t="shared" si="35"/>
        <v>28776.966909999996</v>
      </c>
      <c r="Y35" s="51">
        <f t="shared" si="35"/>
        <v>29649.843461000004</v>
      </c>
      <c r="Z35" s="8">
        <f t="shared" si="36"/>
        <v>0.03033247227652347</v>
      </c>
      <c r="AA35" s="2"/>
      <c r="AB35" s="4">
        <v>13354</v>
      </c>
      <c r="AC35" s="4">
        <v>15171</v>
      </c>
      <c r="AD35" s="4">
        <v>15104</v>
      </c>
      <c r="AE35" s="4">
        <v>19218</v>
      </c>
      <c r="AF35" s="4">
        <v>19866</v>
      </c>
      <c r="AG35" s="4">
        <v>23228</v>
      </c>
      <c r="AH35" s="4">
        <v>21080</v>
      </c>
      <c r="AI35" s="30">
        <v>20305.148783958863</v>
      </c>
      <c r="AJ35" s="30">
        <v>19742.10931466365</v>
      </c>
      <c r="AK35" s="84">
        <f t="shared" si="37"/>
        <v>19.529467305037816</v>
      </c>
      <c r="AL35" s="85">
        <f t="shared" si="38"/>
        <v>21.933429575114072</v>
      </c>
      <c r="AM35" s="44">
        <f t="shared" si="39"/>
        <v>0.12309410351690087</v>
      </c>
      <c r="AN35" s="19"/>
      <c r="AO35" s="8">
        <f t="shared" si="40"/>
        <v>-0.004416320611693392</v>
      </c>
      <c r="AP35" s="8">
        <f t="shared" si="41"/>
        <v>0.27237817796610164</v>
      </c>
      <c r="AQ35" s="8">
        <f t="shared" si="42"/>
        <v>0.033718389010302774</v>
      </c>
      <c r="AR35" s="8">
        <f t="shared" si="43"/>
        <v>0.16923386690828557</v>
      </c>
      <c r="AS35" s="8">
        <f t="shared" si="44"/>
        <v>-0.0924745996211469</v>
      </c>
      <c r="AT35" s="8">
        <f t="shared" si="45"/>
        <v>-0.0367576478197883</v>
      </c>
      <c r="AU35" s="8">
        <f t="shared" si="46"/>
        <v>-0.027728901437058973</v>
      </c>
      <c r="AV35" s="44">
        <f t="shared" si="47"/>
        <v>0.12309410351690087</v>
      </c>
    </row>
    <row r="36" spans="1:48" ht="15">
      <c r="A36" s="2" t="s">
        <v>33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f aca="true" t="shared" si="48" ref="G36:L36">G24</f>
        <v>0</v>
      </c>
      <c r="H36" s="30">
        <f t="shared" si="48"/>
        <v>0</v>
      </c>
      <c r="I36" s="30">
        <f t="shared" si="48"/>
        <v>251962</v>
      </c>
      <c r="J36" s="30">
        <f t="shared" si="48"/>
        <v>756467.293787773</v>
      </c>
      <c r="K36" s="50">
        <f t="shared" si="48"/>
        <v>552324.247383</v>
      </c>
      <c r="L36" s="51">
        <f t="shared" si="48"/>
        <v>672276.348738</v>
      </c>
      <c r="M36" s="53">
        <f t="shared" si="34"/>
        <v>0.2171769606772691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69">
        <f>V24</f>
        <v>51706.34314741392</v>
      </c>
      <c r="W36" s="30">
        <v>148690.4438420903</v>
      </c>
      <c r="X36" s="50">
        <f>X24</f>
        <v>110539.63548237327</v>
      </c>
      <c r="Y36" s="51">
        <f>Y24</f>
        <v>114309.25381319498</v>
      </c>
      <c r="Z36" s="17">
        <f t="shared" si="36"/>
        <v>0.034101960933486275</v>
      </c>
      <c r="AA36" s="2"/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17" t="s">
        <v>19</v>
      </c>
      <c r="AI36" s="30">
        <v>4872.944573863832</v>
      </c>
      <c r="AJ36" s="30">
        <v>5087.531345263476</v>
      </c>
      <c r="AK36" s="84">
        <f t="shared" si="37"/>
        <v>4.996617231210918</v>
      </c>
      <c r="AL36" s="85">
        <f t="shared" si="38"/>
        <v>5.8812066942247645</v>
      </c>
      <c r="AM36" s="17">
        <f t="shared" si="39"/>
        <v>0.17703766810239907</v>
      </c>
      <c r="AN36" s="19"/>
      <c r="AO36" s="18">
        <f t="shared" si="40"/>
      </c>
      <c r="AP36" s="18">
        <f t="shared" si="41"/>
      </c>
      <c r="AQ36" s="18">
        <f t="shared" si="42"/>
      </c>
      <c r="AR36" s="18">
        <f t="shared" si="43"/>
      </c>
      <c r="AS36" s="18">
        <f t="shared" si="44"/>
      </c>
      <c r="AT36" s="17">
        <f t="shared" si="45"/>
      </c>
      <c r="AU36" s="17">
        <f t="shared" si="46"/>
        <v>0.0440363661328278</v>
      </c>
      <c r="AV36" s="17">
        <f t="shared" si="47"/>
        <v>0.17703766810239907</v>
      </c>
    </row>
    <row r="37" spans="1:48" ht="15">
      <c r="A37" s="2" t="s">
        <v>29</v>
      </c>
      <c r="B37" s="30">
        <v>235428</v>
      </c>
      <c r="C37" s="30">
        <v>264562</v>
      </c>
      <c r="D37" s="30">
        <v>282843</v>
      </c>
      <c r="E37" s="30">
        <v>289065</v>
      </c>
      <c r="F37" s="30">
        <v>262733</v>
      </c>
      <c r="G37" s="30">
        <f aca="true" t="shared" si="49" ref="G37:L37">G11</f>
        <v>283322</v>
      </c>
      <c r="H37" s="30">
        <f t="shared" si="49"/>
        <v>336447</v>
      </c>
      <c r="I37" s="30">
        <f t="shared" si="49"/>
        <v>380280</v>
      </c>
      <c r="J37" s="30">
        <f t="shared" si="49"/>
        <v>421995.37260199996</v>
      </c>
      <c r="K37" s="50">
        <f t="shared" si="49"/>
        <v>318301.074705</v>
      </c>
      <c r="L37" s="51">
        <f t="shared" si="49"/>
        <v>326164.37001400004</v>
      </c>
      <c r="M37" s="53">
        <f t="shared" si="34"/>
        <v>0.02470395463253694</v>
      </c>
      <c r="O37" s="30">
        <v>0</v>
      </c>
      <c r="P37" s="30">
        <v>0</v>
      </c>
      <c r="Q37" s="30">
        <v>33927</v>
      </c>
      <c r="R37" s="30">
        <v>37198</v>
      </c>
      <c r="S37" s="30">
        <v>36290</v>
      </c>
      <c r="T37" s="30">
        <v>48082</v>
      </c>
      <c r="U37" s="30">
        <v>52401</v>
      </c>
      <c r="V37" s="69">
        <f>V11</f>
        <v>50489.830844</v>
      </c>
      <c r="W37" s="30">
        <v>67029.36303488679</v>
      </c>
      <c r="X37" s="50">
        <f>X11</f>
        <v>42958.344573</v>
      </c>
      <c r="Y37" s="51">
        <f>Y11</f>
        <v>42373.861735</v>
      </c>
      <c r="Z37" s="8">
        <f t="shared" si="36"/>
        <v>-0.013605804502237695</v>
      </c>
      <c r="AA37" s="2"/>
      <c r="AB37" s="4">
        <v>0</v>
      </c>
      <c r="AC37" s="4">
        <v>0</v>
      </c>
      <c r="AD37" s="4">
        <v>8337</v>
      </c>
      <c r="AE37" s="4">
        <v>7771</v>
      </c>
      <c r="AF37" s="4">
        <v>7240</v>
      </c>
      <c r="AG37" s="4">
        <v>6634</v>
      </c>
      <c r="AH37" s="4">
        <v>7258</v>
      </c>
      <c r="AI37" s="30">
        <v>8078.51468786737</v>
      </c>
      <c r="AJ37" s="30">
        <v>8017.435266627677</v>
      </c>
      <c r="AK37" s="84">
        <f t="shared" si="37"/>
        <v>7.409528413370408</v>
      </c>
      <c r="AL37" s="85">
        <f t="shared" si="38"/>
        <v>7.697301040291887</v>
      </c>
      <c r="AM37" s="44">
        <f t="shared" si="39"/>
        <v>0.03883818387175575</v>
      </c>
      <c r="AN37" s="19"/>
      <c r="AO37" s="8">
        <f t="shared" si="40"/>
      </c>
      <c r="AP37" s="8">
        <f t="shared" si="41"/>
        <v>-0.06789012834352881</v>
      </c>
      <c r="AQ37" s="8">
        <f t="shared" si="42"/>
        <v>-0.06833097413460298</v>
      </c>
      <c r="AR37" s="8">
        <f t="shared" si="43"/>
        <v>-0.0837016574585635</v>
      </c>
      <c r="AS37" s="8">
        <f t="shared" si="44"/>
        <v>0.09406089840217069</v>
      </c>
      <c r="AT37" s="8">
        <f t="shared" si="45"/>
        <v>0.11304969521457298</v>
      </c>
      <c r="AU37" s="8">
        <f t="shared" si="46"/>
        <v>-0.0075607241677018155</v>
      </c>
      <c r="AV37" s="44">
        <f t="shared" si="47"/>
        <v>0.03883818387175575</v>
      </c>
    </row>
    <row r="38" spans="1:48" ht="15">
      <c r="A38" s="2" t="s">
        <v>30</v>
      </c>
      <c r="B38" s="30">
        <v>118933</v>
      </c>
      <c r="C38" s="30">
        <v>135651</v>
      </c>
      <c r="D38" s="30">
        <v>182159</v>
      </c>
      <c r="E38" s="30">
        <v>189991</v>
      </c>
      <c r="F38" s="30">
        <v>187962</v>
      </c>
      <c r="G38" s="30">
        <f aca="true" t="shared" si="50" ref="G38:L38">G12+G26</f>
        <v>191637</v>
      </c>
      <c r="H38" s="30">
        <f t="shared" si="50"/>
        <v>219290</v>
      </c>
      <c r="I38" s="30">
        <f t="shared" si="50"/>
        <v>230844</v>
      </c>
      <c r="J38" s="30">
        <f t="shared" si="50"/>
        <v>238215.332324</v>
      </c>
      <c r="K38" s="50">
        <f t="shared" si="50"/>
        <v>176065.92255800002</v>
      </c>
      <c r="L38" s="51">
        <f t="shared" si="50"/>
        <v>190933.229885</v>
      </c>
      <c r="M38" s="53">
        <f t="shared" si="34"/>
        <v>0.0844417085998137</v>
      </c>
      <c r="O38" s="30">
        <v>58239</v>
      </c>
      <c r="P38" s="30">
        <v>50313</v>
      </c>
      <c r="Q38" s="30">
        <v>64815</v>
      </c>
      <c r="R38" s="30">
        <v>61121</v>
      </c>
      <c r="S38" s="30">
        <v>58968</v>
      </c>
      <c r="T38" s="30">
        <v>59289</v>
      </c>
      <c r="U38" s="30">
        <v>86341</v>
      </c>
      <c r="V38" s="69">
        <f>V12+V26</f>
        <v>89134.00841500002</v>
      </c>
      <c r="W38" s="30">
        <v>90484.241655</v>
      </c>
      <c r="X38" s="50">
        <f>X12+X26</f>
        <v>66953.767718</v>
      </c>
      <c r="Y38" s="51">
        <f>Y12+Y26</f>
        <v>69034.94912399999</v>
      </c>
      <c r="Z38" s="8">
        <f t="shared" si="36"/>
        <v>0.031083857965479078</v>
      </c>
      <c r="AA38" s="2"/>
      <c r="AB38" s="4">
        <v>2042</v>
      </c>
      <c r="AC38" s="4">
        <v>2696</v>
      </c>
      <c r="AD38" s="4">
        <v>2810</v>
      </c>
      <c r="AE38" s="4">
        <v>3108</v>
      </c>
      <c r="AF38" s="4">
        <v>3188</v>
      </c>
      <c r="AG38" s="4">
        <v>3232</v>
      </c>
      <c r="AH38" s="4">
        <v>2540</v>
      </c>
      <c r="AI38" s="30">
        <v>2589.848245792032</v>
      </c>
      <c r="AJ38" s="30">
        <v>2632.672031802751</v>
      </c>
      <c r="AK38" s="84">
        <f t="shared" si="37"/>
        <v>2.629664148245776</v>
      </c>
      <c r="AL38" s="85">
        <f t="shared" si="38"/>
        <v>2.7657473831413615</v>
      </c>
      <c r="AM38" s="44">
        <f t="shared" si="39"/>
        <v>0.05174928326355488</v>
      </c>
      <c r="AN38" s="19"/>
      <c r="AO38" s="8">
        <f t="shared" si="40"/>
        <v>0.04228486646884266</v>
      </c>
      <c r="AP38" s="8">
        <f t="shared" si="41"/>
        <v>0.10604982206405689</v>
      </c>
      <c r="AQ38" s="8">
        <f t="shared" si="42"/>
        <v>0.025740025740025763</v>
      </c>
      <c r="AR38" s="8">
        <f t="shared" si="43"/>
        <v>0.013801756587201952</v>
      </c>
      <c r="AS38" s="8">
        <f t="shared" si="44"/>
        <v>-0.21410891089108908</v>
      </c>
      <c r="AT38" s="8">
        <f t="shared" si="45"/>
        <v>0.019625293618910078</v>
      </c>
      <c r="AU38" s="8">
        <f t="shared" si="46"/>
        <v>0.016535249152261677</v>
      </c>
      <c r="AV38" s="44">
        <f t="shared" si="47"/>
        <v>0.05174928326355488</v>
      </c>
    </row>
    <row r="39" spans="1:48" s="2" customFormat="1" ht="15">
      <c r="A39" s="46" t="s">
        <v>44</v>
      </c>
      <c r="B39" s="30"/>
      <c r="C39" s="30"/>
      <c r="D39" s="30"/>
      <c r="E39" s="30"/>
      <c r="F39" s="30"/>
      <c r="G39" s="30">
        <f aca="true" t="shared" si="51" ref="G39:L39">G13+G25</f>
        <v>35650</v>
      </c>
      <c r="H39" s="30">
        <f t="shared" si="51"/>
        <v>43880</v>
      </c>
      <c r="I39" s="30">
        <f t="shared" si="51"/>
        <v>105343</v>
      </c>
      <c r="J39" s="30">
        <f t="shared" si="51"/>
        <v>115408.20649349102</v>
      </c>
      <c r="K39" s="50">
        <f t="shared" si="51"/>
        <v>83621.616109</v>
      </c>
      <c r="L39" s="51">
        <f t="shared" si="51"/>
        <v>374856.705814</v>
      </c>
      <c r="M39" s="92" t="s">
        <v>19</v>
      </c>
      <c r="O39" s="30"/>
      <c r="P39" s="30"/>
      <c r="Q39" s="30"/>
      <c r="R39" s="30"/>
      <c r="S39" s="30"/>
      <c r="T39" s="30"/>
      <c r="U39" s="30"/>
      <c r="V39" s="69">
        <f>V13+V25</f>
        <v>9623.049976322993</v>
      </c>
      <c r="W39" s="30"/>
      <c r="X39" s="50">
        <f>X13+X25</f>
        <v>7743.61158043651</v>
      </c>
      <c r="Y39" s="51">
        <f>Y13+Y25</f>
        <v>7704.3889631</v>
      </c>
      <c r="Z39" s="44">
        <f t="shared" si="36"/>
        <v>-0.005065158153800264</v>
      </c>
      <c r="AB39" s="4"/>
      <c r="AC39" s="4"/>
      <c r="AD39" s="4"/>
      <c r="AE39" s="4"/>
      <c r="AF39" s="4"/>
      <c r="AG39" s="4"/>
      <c r="AH39" s="4"/>
      <c r="AI39" s="30"/>
      <c r="AJ39" s="30"/>
      <c r="AK39" s="84">
        <f t="shared" si="37"/>
        <v>10.798787521866666</v>
      </c>
      <c r="AL39" s="85">
        <f t="shared" si="38"/>
        <v>48.65495597501214</v>
      </c>
      <c r="AM39" s="92" t="s">
        <v>19</v>
      </c>
      <c r="AN39" s="19"/>
      <c r="AO39" s="44">
        <f t="shared" si="40"/>
      </c>
      <c r="AP39" s="44">
        <f t="shared" si="41"/>
      </c>
      <c r="AQ39" s="44">
        <f t="shared" si="42"/>
      </c>
      <c r="AR39" s="44">
        <f t="shared" si="43"/>
      </c>
      <c r="AS39" s="44">
        <f t="shared" si="44"/>
      </c>
      <c r="AT39" s="44">
        <f t="shared" si="45"/>
      </c>
      <c r="AU39" s="44">
        <f t="shared" si="46"/>
      </c>
      <c r="AV39" s="44"/>
    </row>
    <row r="40" spans="1:48" ht="15.75" thickBot="1">
      <c r="A40" s="9" t="s">
        <v>31</v>
      </c>
      <c r="B40" s="11">
        <v>78907</v>
      </c>
      <c r="C40" s="11">
        <v>64230</v>
      </c>
      <c r="D40" s="11">
        <v>65044</v>
      </c>
      <c r="E40" s="11">
        <v>95556</v>
      </c>
      <c r="F40" s="11">
        <v>105353</v>
      </c>
      <c r="G40" s="11">
        <f aca="true" t="shared" si="52" ref="G40:L40">G14+G27</f>
        <v>119135</v>
      </c>
      <c r="H40" s="11">
        <f t="shared" si="52"/>
        <v>111379</v>
      </c>
      <c r="I40" s="11">
        <f t="shared" si="52"/>
        <v>106005</v>
      </c>
      <c r="J40" s="11">
        <f t="shared" si="52"/>
        <v>138112.28232337898</v>
      </c>
      <c r="K40" s="48">
        <f t="shared" si="52"/>
        <v>99702.06372</v>
      </c>
      <c r="L40" s="10">
        <f t="shared" si="52"/>
        <v>124243.167329</v>
      </c>
      <c r="M40" s="55">
        <f t="shared" si="34"/>
        <v>0.24614438952758722</v>
      </c>
      <c r="O40" s="11">
        <v>38000</v>
      </c>
      <c r="P40" s="11">
        <v>25750</v>
      </c>
      <c r="Q40" s="11">
        <v>25627</v>
      </c>
      <c r="R40" s="11">
        <v>25542</v>
      </c>
      <c r="S40" s="11">
        <v>27156</v>
      </c>
      <c r="T40" s="11">
        <v>31540</v>
      </c>
      <c r="U40" s="11">
        <v>12744</v>
      </c>
      <c r="V40" s="10">
        <f>V14+V27</f>
        <v>10134.523813</v>
      </c>
      <c r="W40" s="11">
        <v>9797.596714000001</v>
      </c>
      <c r="X40" s="48">
        <f>X14+X27</f>
        <v>7062.259153999999</v>
      </c>
      <c r="Y40" s="10">
        <f>Y14+Y27</f>
        <v>10835.153633</v>
      </c>
      <c r="Z40" s="12">
        <f t="shared" si="36"/>
        <v>0.5342333659425493</v>
      </c>
      <c r="AA40" s="2"/>
      <c r="AB40" s="11">
        <v>2077</v>
      </c>
      <c r="AC40" s="11">
        <v>2494</v>
      </c>
      <c r="AD40" s="11">
        <v>2538</v>
      </c>
      <c r="AE40" s="11">
        <v>3741</v>
      </c>
      <c r="AF40" s="11">
        <v>3880</v>
      </c>
      <c r="AG40" s="11">
        <v>3777</v>
      </c>
      <c r="AH40" s="11">
        <v>8740</v>
      </c>
      <c r="AI40" s="11">
        <v>10459.777040340357</v>
      </c>
      <c r="AJ40" s="11">
        <v>14096.546975242134</v>
      </c>
      <c r="AK40" s="86">
        <f t="shared" si="37"/>
        <v>14.117587806662357</v>
      </c>
      <c r="AL40" s="87">
        <f t="shared" si="38"/>
        <v>11.46667334283104</v>
      </c>
      <c r="AM40" s="12">
        <f t="shared" si="39"/>
        <v>-0.18777389594703287</v>
      </c>
      <c r="AN40" s="19"/>
      <c r="AO40" s="12">
        <f t="shared" si="40"/>
        <v>0.017642341619887647</v>
      </c>
      <c r="AP40" s="12">
        <f t="shared" si="41"/>
        <v>0.47399527186761237</v>
      </c>
      <c r="AQ40" s="12">
        <f t="shared" si="42"/>
        <v>0.037155840684309105</v>
      </c>
      <c r="AR40" s="12">
        <f t="shared" si="43"/>
        <v>-0.026546391752577336</v>
      </c>
      <c r="AS40" s="12">
        <f t="shared" si="44"/>
        <v>1.3140058247286208</v>
      </c>
      <c r="AT40" s="12">
        <f t="shared" si="45"/>
        <v>0.19677082841422844</v>
      </c>
      <c r="AU40" s="12">
        <f t="shared" si="46"/>
        <v>0.3476909613728667</v>
      </c>
      <c r="AV40" s="12">
        <f t="shared" si="47"/>
        <v>-0.18777389594703287</v>
      </c>
    </row>
    <row r="41" spans="1:48" ht="15.75" thickTop="1">
      <c r="A41" s="13" t="s">
        <v>32</v>
      </c>
      <c r="B41" s="33">
        <v>3019359</v>
      </c>
      <c r="C41" s="33">
        <v>3449524</v>
      </c>
      <c r="D41" s="33">
        <v>4009726</v>
      </c>
      <c r="E41" s="33">
        <v>4588360</v>
      </c>
      <c r="F41" s="33">
        <v>4458861</v>
      </c>
      <c r="G41" s="33">
        <v>5057383</v>
      </c>
      <c r="H41" s="33">
        <v>5305782</v>
      </c>
      <c r="I41" s="33">
        <v>5898466</v>
      </c>
      <c r="J41" s="33">
        <v>6461751.484710198</v>
      </c>
      <c r="K41" s="49">
        <f>SUM(K32:K40)</f>
        <v>4693103.008651999</v>
      </c>
      <c r="L41" s="15">
        <f>SUM(L32:L40)</f>
        <v>5684423.179213</v>
      </c>
      <c r="M41" s="21">
        <f t="shared" si="34"/>
        <v>0.21122915238243167</v>
      </c>
      <c r="N41" s="4"/>
      <c r="O41" s="33">
        <v>448909</v>
      </c>
      <c r="P41" s="33">
        <v>498028</v>
      </c>
      <c r="Q41" s="33">
        <v>559941</v>
      </c>
      <c r="R41" s="33">
        <v>535997</v>
      </c>
      <c r="S41" s="33">
        <v>541509</v>
      </c>
      <c r="T41" s="33">
        <v>600219</v>
      </c>
      <c r="U41" s="33">
        <v>695197</v>
      </c>
      <c r="V41" s="39">
        <f>SUM(V32:V40)</f>
        <v>780885.1449867369</v>
      </c>
      <c r="W41" s="33">
        <v>913810.4665159772</v>
      </c>
      <c r="X41" s="49">
        <f>SUM(X32:X40)</f>
        <v>671772.0632998097</v>
      </c>
      <c r="Y41" s="15">
        <f>SUM(Y32:Y40)</f>
        <v>699021.5988764301</v>
      </c>
      <c r="Z41" s="16">
        <f t="shared" si="36"/>
        <v>0.04056366298230385</v>
      </c>
      <c r="AA41" s="4"/>
      <c r="AB41" s="15">
        <v>6726</v>
      </c>
      <c r="AC41" s="15">
        <v>6926</v>
      </c>
      <c r="AD41" s="15">
        <v>7161</v>
      </c>
      <c r="AE41" s="15">
        <v>8560</v>
      </c>
      <c r="AF41" s="15">
        <v>8234</v>
      </c>
      <c r="AG41" s="15">
        <v>8426</v>
      </c>
      <c r="AH41" s="15">
        <v>7632</v>
      </c>
      <c r="AI41" s="33">
        <v>7553.564610955193</v>
      </c>
      <c r="AJ41" s="33">
        <v>7071.216320542351</v>
      </c>
      <c r="AK41" s="88">
        <f t="shared" si="37"/>
        <v>6.9861538832070815</v>
      </c>
      <c r="AL41" s="89">
        <f t="shared" si="38"/>
        <v>8.13197072644084</v>
      </c>
      <c r="AM41" s="16">
        <f t="shared" si="39"/>
        <v>0.16401254000259113</v>
      </c>
      <c r="AN41" s="19"/>
      <c r="AO41" s="16">
        <f t="shared" si="40"/>
        <v>0.03393011839445559</v>
      </c>
      <c r="AP41" s="16">
        <f t="shared" si="41"/>
        <v>0.19536377600893728</v>
      </c>
      <c r="AQ41" s="16">
        <f t="shared" si="42"/>
        <v>-0.03808411214953267</v>
      </c>
      <c r="AR41" s="21">
        <f t="shared" si="43"/>
        <v>0.02331794996356562</v>
      </c>
      <c r="AS41" s="16">
        <f t="shared" si="44"/>
        <v>-0.09423213861856161</v>
      </c>
      <c r="AT41" s="16">
        <f t="shared" si="45"/>
        <v>-0.010277173616982105</v>
      </c>
      <c r="AU41" s="16">
        <f t="shared" si="46"/>
        <v>-0.06385704170892714</v>
      </c>
      <c r="AV41" s="16">
        <f t="shared" si="47"/>
        <v>0.16401254000259113</v>
      </c>
    </row>
    <row r="42" spans="1:47" ht="15">
      <c r="A42" s="2"/>
      <c r="B42" s="29"/>
      <c r="C42" s="29"/>
      <c r="D42" s="29"/>
      <c r="E42" s="29"/>
      <c r="F42" s="29"/>
      <c r="G42" s="29"/>
      <c r="H42" s="29"/>
      <c r="I42" s="30"/>
      <c r="J42" s="29"/>
      <c r="K42" s="2"/>
      <c r="O42" s="29"/>
      <c r="P42" s="29"/>
      <c r="Q42" s="29"/>
      <c r="R42" s="29"/>
      <c r="S42" s="29"/>
      <c r="T42" s="30"/>
      <c r="U42" s="30"/>
      <c r="V42" s="41"/>
      <c r="W42" s="2"/>
      <c r="Z42" s="4"/>
      <c r="AA42" s="2"/>
      <c r="AB42" s="2"/>
      <c r="AC42" s="2"/>
      <c r="AD42" s="2"/>
      <c r="AE42" s="2"/>
      <c r="AF42" s="2"/>
      <c r="AG42" s="2"/>
      <c r="AH42" s="2"/>
      <c r="AI42" s="4"/>
      <c r="AJ42" s="29"/>
      <c r="AM42" s="4"/>
      <c r="AN42" s="19"/>
      <c r="AO42" s="2"/>
      <c r="AP42" s="2"/>
      <c r="AQ42" s="2"/>
      <c r="AR42" s="2"/>
      <c r="AS42" s="2"/>
      <c r="AT42" s="2"/>
      <c r="AU42" s="2"/>
    </row>
    <row r="43" spans="1:48" ht="15.75">
      <c r="A43" s="5" t="s">
        <v>36</v>
      </c>
      <c r="B43" s="35"/>
      <c r="C43" s="35" t="s">
        <v>39</v>
      </c>
      <c r="D43" s="35"/>
      <c r="E43" s="35"/>
      <c r="F43" s="35"/>
      <c r="G43" s="35"/>
      <c r="H43" s="35"/>
      <c r="I43" s="35"/>
      <c r="J43" s="34"/>
      <c r="K43" s="97" t="s">
        <v>40</v>
      </c>
      <c r="L43" s="98"/>
      <c r="M43" s="98"/>
      <c r="O43" s="62" t="s">
        <v>41</v>
      </c>
      <c r="P43" s="62"/>
      <c r="Q43" s="62"/>
      <c r="R43" s="62"/>
      <c r="S43" s="62"/>
      <c r="T43" s="62"/>
      <c r="U43" s="62"/>
      <c r="V43" s="67"/>
      <c r="W43" s="67"/>
      <c r="X43" s="24" t="s">
        <v>40</v>
      </c>
      <c r="Y43" s="31"/>
      <c r="Z43" s="6"/>
      <c r="AA43" s="2"/>
      <c r="AB43" s="95" t="s">
        <v>20</v>
      </c>
      <c r="AC43" s="95"/>
      <c r="AD43" s="95"/>
      <c r="AE43" s="95"/>
      <c r="AF43" s="95"/>
      <c r="AG43" s="95"/>
      <c r="AH43" s="95"/>
      <c r="AI43" s="96"/>
      <c r="AJ43" s="31"/>
      <c r="AK43" s="24" t="s">
        <v>40</v>
      </c>
      <c r="AL43" s="31"/>
      <c r="AM43" s="6"/>
      <c r="AN43" s="2"/>
      <c r="AO43" s="95" t="s">
        <v>42</v>
      </c>
      <c r="AP43" s="95"/>
      <c r="AQ43" s="95"/>
      <c r="AR43" s="95"/>
      <c r="AS43" s="95"/>
      <c r="AT43" s="95"/>
      <c r="AU43" s="95"/>
      <c r="AV43" s="95"/>
    </row>
    <row r="44" spans="1:48" ht="15.75">
      <c r="A44" s="5" t="s">
        <v>35</v>
      </c>
      <c r="B44" s="32" t="s">
        <v>1</v>
      </c>
      <c r="C44" s="32" t="s">
        <v>2</v>
      </c>
      <c r="D44" s="32" t="s">
        <v>3</v>
      </c>
      <c r="E44" s="32" t="s">
        <v>4</v>
      </c>
      <c r="F44" s="32" t="s">
        <v>5</v>
      </c>
      <c r="G44" s="32" t="s">
        <v>6</v>
      </c>
      <c r="H44" s="32" t="s">
        <v>7</v>
      </c>
      <c r="I44" s="32" t="s">
        <v>8</v>
      </c>
      <c r="J44" s="32" t="s">
        <v>9</v>
      </c>
      <c r="K44" s="45" t="s">
        <v>9</v>
      </c>
      <c r="L44" s="7" t="s">
        <v>43</v>
      </c>
      <c r="M44" s="52" t="s">
        <v>10</v>
      </c>
      <c r="O44" s="32" t="s">
        <v>1</v>
      </c>
      <c r="P44" s="32" t="s">
        <v>2</v>
      </c>
      <c r="Q44" s="32" t="s">
        <v>3</v>
      </c>
      <c r="R44" s="32" t="s">
        <v>4</v>
      </c>
      <c r="S44" s="32" t="s">
        <v>5</v>
      </c>
      <c r="T44" s="32" t="s">
        <v>6</v>
      </c>
      <c r="U44" s="32" t="s">
        <v>7</v>
      </c>
      <c r="V44" s="32" t="s">
        <v>8</v>
      </c>
      <c r="W44" s="7" t="s">
        <v>9</v>
      </c>
      <c r="X44" s="45" t="s">
        <v>9</v>
      </c>
      <c r="Y44" s="7" t="s">
        <v>43</v>
      </c>
      <c r="Z44" s="52" t="s">
        <v>10</v>
      </c>
      <c r="AA44" s="2"/>
      <c r="AB44" s="7" t="s">
        <v>1</v>
      </c>
      <c r="AC44" s="7" t="s">
        <v>2</v>
      </c>
      <c r="AD44" s="7" t="s">
        <v>3</v>
      </c>
      <c r="AE44" s="7" t="s">
        <v>4</v>
      </c>
      <c r="AF44" s="7" t="s">
        <v>5</v>
      </c>
      <c r="AG44" s="7" t="s">
        <v>6</v>
      </c>
      <c r="AH44" s="7" t="s">
        <v>7</v>
      </c>
      <c r="AI44" s="7" t="s">
        <v>8</v>
      </c>
      <c r="AJ44" s="32" t="s">
        <v>9</v>
      </c>
      <c r="AK44" s="45" t="s">
        <v>9</v>
      </c>
      <c r="AL44" s="7" t="s">
        <v>43</v>
      </c>
      <c r="AM44" s="52" t="s">
        <v>10</v>
      </c>
      <c r="AN44" s="2"/>
      <c r="AO44" s="27" t="s">
        <v>11</v>
      </c>
      <c r="AP44" s="27" t="s">
        <v>12</v>
      </c>
      <c r="AQ44" s="27" t="s">
        <v>13</v>
      </c>
      <c r="AR44" s="27" t="s">
        <v>14</v>
      </c>
      <c r="AS44" s="27" t="s">
        <v>15</v>
      </c>
      <c r="AT44" s="27" t="s">
        <v>16</v>
      </c>
      <c r="AU44" s="27" t="s">
        <v>17</v>
      </c>
      <c r="AV44" s="90" t="s">
        <v>45</v>
      </c>
    </row>
    <row r="45" spans="1:48" ht="15">
      <c r="A45" s="2" t="s">
        <v>25</v>
      </c>
      <c r="B45" s="30">
        <v>190435</v>
      </c>
      <c r="C45" s="30">
        <v>125636</v>
      </c>
      <c r="D45" s="30">
        <v>192256</v>
      </c>
      <c r="E45" s="30">
        <v>253480</v>
      </c>
      <c r="F45" s="30">
        <v>180013</v>
      </c>
      <c r="G45" s="30">
        <v>224528</v>
      </c>
      <c r="H45" s="30">
        <v>255714</v>
      </c>
      <c r="I45" s="30">
        <v>307566</v>
      </c>
      <c r="J45" s="30">
        <v>101045.906506431</v>
      </c>
      <c r="K45" s="47">
        <v>103445.21085999999</v>
      </c>
      <c r="L45" s="4">
        <v>73338.71818</v>
      </c>
      <c r="M45" s="53">
        <f aca="true" t="shared" si="53" ref="M45:M53">L45/K45-1</f>
        <v>-0.2910380522182445</v>
      </c>
      <c r="N45" s="4"/>
      <c r="O45" s="30">
        <v>16994</v>
      </c>
      <c r="P45" s="30">
        <v>25576</v>
      </c>
      <c r="Q45" s="30">
        <v>24682</v>
      </c>
      <c r="R45" s="30">
        <v>27219</v>
      </c>
      <c r="S45" s="30">
        <v>27150</v>
      </c>
      <c r="T45" s="30">
        <v>28940</v>
      </c>
      <c r="U45" s="30">
        <v>29901</v>
      </c>
      <c r="V45" s="38">
        <v>30108.34841</v>
      </c>
      <c r="W45" s="4">
        <v>27828.763649999997</v>
      </c>
      <c r="X45" s="47">
        <f aca="true" t="shared" si="54" ref="X45:Y52">X20</f>
        <v>20082.981197999998</v>
      </c>
      <c r="Y45" s="4">
        <f t="shared" si="54"/>
        <v>19711.449060940067</v>
      </c>
      <c r="Z45" s="53">
        <f aca="true" t="shared" si="55" ref="Z45:Z53">Y45/X45-1</f>
        <v>-0.018499849867754214</v>
      </c>
      <c r="AA45" s="4"/>
      <c r="AB45" s="70">
        <f>B45/O45</f>
        <v>11.206013887254326</v>
      </c>
      <c r="AC45" s="70">
        <f>C45/P45</f>
        <v>4.9122614951517045</v>
      </c>
      <c r="AD45" s="70">
        <f aca="true" t="shared" si="56" ref="AD45:AL45">D45/Q45</f>
        <v>7.789320152337736</v>
      </c>
      <c r="AE45" s="70">
        <f t="shared" si="56"/>
        <v>9.312612513317903</v>
      </c>
      <c r="AF45" s="70">
        <f t="shared" si="56"/>
        <v>6.630313075506446</v>
      </c>
      <c r="AG45" s="70">
        <f t="shared" si="56"/>
        <v>7.758396682791983</v>
      </c>
      <c r="AH45" s="70">
        <f t="shared" si="56"/>
        <v>8.552021671516004</v>
      </c>
      <c r="AI45" s="91">
        <f t="shared" si="56"/>
        <v>10.215306260301112</v>
      </c>
      <c r="AJ45" s="74">
        <f t="shared" si="56"/>
        <v>3.63098798700786</v>
      </c>
      <c r="AK45" s="82">
        <f t="shared" si="56"/>
        <v>5.15088919519089</v>
      </c>
      <c r="AL45" s="70">
        <f t="shared" si="56"/>
        <v>3.7206152603629215</v>
      </c>
      <c r="AM45" s="53">
        <f aca="true" t="shared" si="57" ref="AM45:AM53">AL45/AK45-1</f>
        <v>-0.2776751509551669</v>
      </c>
      <c r="AN45" s="4"/>
      <c r="AO45" s="8">
        <f aca="true" t="shared" si="58" ref="AO45:AO53">_xlfn.IFERROR(AD45/AC45-1,"")</f>
        <v>0.5856892309225854</v>
      </c>
      <c r="AP45" s="8">
        <f aca="true" t="shared" si="59" ref="AP45:AP53">_xlfn.IFERROR(AE45/AD45-1,"")</f>
        <v>0.19556165765288203</v>
      </c>
      <c r="AQ45" s="8">
        <f aca="true" t="shared" si="60" ref="AQ45:AQ53">_xlfn.IFERROR(AF45/AE45-1,"")</f>
        <v>-0.2880286744429149</v>
      </c>
      <c r="AR45" s="8">
        <f aca="true" t="shared" si="61" ref="AR45:AR53">_xlfn.IFERROR(AG45/AF45-1,"")</f>
        <v>0.17014032285336245</v>
      </c>
      <c r="AS45" s="8">
        <f aca="true" t="shared" si="62" ref="AS45:AS53">_xlfn.IFERROR(AH45/AG45-1,"")</f>
        <v>0.10229239637672438</v>
      </c>
      <c r="AT45" s="8">
        <f aca="true" t="shared" si="63" ref="AT45:AT53">_xlfn.IFERROR(AI45/AH45-1,"")</f>
        <v>0.19449022145546802</v>
      </c>
      <c r="AU45" s="8">
        <f>_xlfn.IFERROR(AJ45/AI45-1,"")</f>
        <v>-0.6445541724853944</v>
      </c>
      <c r="AV45" s="44">
        <f aca="true" t="shared" si="64" ref="AV45:AV53">_xlfn.IFERROR(AL45/AK45-1,"")</f>
        <v>-0.2776751509551669</v>
      </c>
    </row>
    <row r="46" spans="1:48" ht="15">
      <c r="A46" s="2" t="s">
        <v>26</v>
      </c>
      <c r="B46" s="30">
        <v>276702</v>
      </c>
      <c r="C46" s="30">
        <v>135937</v>
      </c>
      <c r="D46" s="30">
        <v>172190</v>
      </c>
      <c r="E46" s="30">
        <v>174259</v>
      </c>
      <c r="F46" s="30">
        <v>176967</v>
      </c>
      <c r="G46" s="30">
        <v>233519</v>
      </c>
      <c r="H46" s="30">
        <v>255277</v>
      </c>
      <c r="I46" s="30">
        <v>263720</v>
      </c>
      <c r="J46" s="30">
        <v>270806.199926126</v>
      </c>
      <c r="K46" s="47">
        <v>198862.83602</v>
      </c>
      <c r="L46" s="4">
        <v>209591.19914</v>
      </c>
      <c r="M46" s="53">
        <f t="shared" si="53"/>
        <v>0.05394855738113402</v>
      </c>
      <c r="N46" s="4"/>
      <c r="O46" s="30">
        <v>35754</v>
      </c>
      <c r="P46" s="30">
        <v>60107</v>
      </c>
      <c r="Q46" s="30">
        <v>62065</v>
      </c>
      <c r="R46" s="30">
        <v>55967</v>
      </c>
      <c r="S46" s="30">
        <v>61724</v>
      </c>
      <c r="T46" s="30">
        <v>91163</v>
      </c>
      <c r="U46" s="30">
        <v>94513</v>
      </c>
      <c r="V46" s="38">
        <v>95453.97450900002</v>
      </c>
      <c r="W46" s="4">
        <v>105145.809823</v>
      </c>
      <c r="X46" s="47">
        <f t="shared" si="54"/>
        <v>77102.37125</v>
      </c>
      <c r="Y46" s="4">
        <f t="shared" si="54"/>
        <v>82437.15420399998</v>
      </c>
      <c r="Z46" s="53">
        <f t="shared" si="55"/>
        <v>0.0691909064210523</v>
      </c>
      <c r="AA46" s="4"/>
      <c r="AB46" s="70">
        <f aca="true" t="shared" si="65" ref="AB46:AB53">B46/O46</f>
        <v>7.739050176204061</v>
      </c>
      <c r="AC46" s="70">
        <f aca="true" t="shared" si="66" ref="AC46:AC53">C46/P46</f>
        <v>2.261583509408222</v>
      </c>
      <c r="AD46" s="70">
        <f aca="true" t="shared" si="67" ref="AD46:AD53">D46/Q46</f>
        <v>2.7743494723273985</v>
      </c>
      <c r="AE46" s="70">
        <f aca="true" t="shared" si="68" ref="AE46:AE53">E46/R46</f>
        <v>3.113602658709597</v>
      </c>
      <c r="AF46" s="70">
        <f aca="true" t="shared" si="69" ref="AF46:AF53">F46/S46</f>
        <v>2.867069535350917</v>
      </c>
      <c r="AG46" s="70">
        <f aca="true" t="shared" si="70" ref="AG46:AG53">G46/T46</f>
        <v>2.5615545780634688</v>
      </c>
      <c r="AH46" s="70">
        <f aca="true" t="shared" si="71" ref="AH46:AH53">H46/U46</f>
        <v>2.700972353009639</v>
      </c>
      <c r="AI46" s="91">
        <f aca="true" t="shared" si="72" ref="AI46:AI53">I46/V46</f>
        <v>2.762797477596229</v>
      </c>
      <c r="AJ46" s="74">
        <f aca="true" t="shared" si="73" ref="AJ46:AJ53">J46/W46</f>
        <v>2.57553011748157</v>
      </c>
      <c r="AK46" s="82">
        <f aca="true" t="shared" si="74" ref="AK46:AK53">K46/X46</f>
        <v>2.5792051891011067</v>
      </c>
      <c r="AL46" s="70">
        <f aca="true" t="shared" si="75" ref="AL46:AL53">L46/Y46</f>
        <v>2.542436128027213</v>
      </c>
      <c r="AM46" s="53">
        <f t="shared" si="57"/>
        <v>-0.014255965841441287</v>
      </c>
      <c r="AN46" s="4"/>
      <c r="AO46" s="8">
        <f t="shared" si="58"/>
        <v>0.22672873267162674</v>
      </c>
      <c r="AP46" s="8">
        <f t="shared" si="59"/>
        <v>0.1222820663964872</v>
      </c>
      <c r="AQ46" s="8">
        <f t="shared" si="60"/>
        <v>-0.07917937848269097</v>
      </c>
      <c r="AR46" s="8">
        <f t="shared" si="61"/>
        <v>-0.10656000962671253</v>
      </c>
      <c r="AS46" s="8">
        <f t="shared" si="62"/>
        <v>0.05442701714814513</v>
      </c>
      <c r="AT46" s="8">
        <f t="shared" si="63"/>
        <v>0.022889950916268997</v>
      </c>
      <c r="AU46" s="8">
        <f aca="true" t="shared" si="76" ref="AU46:AU53">_xlfn.IFERROR(AJ46/AI46-1,"")</f>
        <v>-0.06778179060652367</v>
      </c>
      <c r="AV46" s="44">
        <f t="shared" si="64"/>
        <v>-0.014255965841441287</v>
      </c>
    </row>
    <row r="47" spans="1:48" ht="15">
      <c r="A47" s="2" t="s">
        <v>27</v>
      </c>
      <c r="B47" s="30">
        <v>127405</v>
      </c>
      <c r="C47" s="30">
        <v>126797</v>
      </c>
      <c r="D47" s="30">
        <v>131069</v>
      </c>
      <c r="E47" s="30">
        <v>156590</v>
      </c>
      <c r="F47" s="30">
        <v>147135</v>
      </c>
      <c r="G47" s="30">
        <v>162109</v>
      </c>
      <c r="H47" s="30">
        <v>149609</v>
      </c>
      <c r="I47" s="30">
        <v>163800</v>
      </c>
      <c r="J47" s="30">
        <v>171996.97236058302</v>
      </c>
      <c r="K47" s="47">
        <v>118389.8625</v>
      </c>
      <c r="L47" s="4">
        <v>117906.53531</v>
      </c>
      <c r="M47" s="53">
        <f t="shared" si="53"/>
        <v>-0.004082504868184955</v>
      </c>
      <c r="N47" s="4"/>
      <c r="O47" s="30">
        <v>13368</v>
      </c>
      <c r="P47" s="30">
        <v>26687</v>
      </c>
      <c r="Q47" s="30">
        <v>32318</v>
      </c>
      <c r="R47" s="30">
        <v>35850</v>
      </c>
      <c r="S47" s="30">
        <v>34921</v>
      </c>
      <c r="T47" s="30">
        <v>34247</v>
      </c>
      <c r="U47" s="30">
        <v>32324</v>
      </c>
      <c r="V47" s="38">
        <v>36821.590199</v>
      </c>
      <c r="W47" s="4">
        <v>37211.279834999994</v>
      </c>
      <c r="X47" s="47">
        <f t="shared" si="54"/>
        <v>25102.752654999997</v>
      </c>
      <c r="Y47" s="4">
        <f t="shared" si="54"/>
        <v>26159.300939000004</v>
      </c>
      <c r="Z47" s="53">
        <f t="shared" si="55"/>
        <v>0.04208894134124219</v>
      </c>
      <c r="AA47" s="4"/>
      <c r="AB47" s="70">
        <f t="shared" si="65"/>
        <v>9.530595451825254</v>
      </c>
      <c r="AC47" s="70">
        <f t="shared" si="66"/>
        <v>4.751264660696219</v>
      </c>
      <c r="AD47" s="70">
        <f t="shared" si="67"/>
        <v>4.055603688347051</v>
      </c>
      <c r="AE47" s="70">
        <f t="shared" si="68"/>
        <v>4.36792189679219</v>
      </c>
      <c r="AF47" s="70">
        <f t="shared" si="69"/>
        <v>4.213367314796255</v>
      </c>
      <c r="AG47" s="70">
        <f t="shared" si="70"/>
        <v>4.7335241043011065</v>
      </c>
      <c r="AH47" s="70">
        <f t="shared" si="71"/>
        <v>4.6284185125603265</v>
      </c>
      <c r="AI47" s="91">
        <f t="shared" si="72"/>
        <v>4.448477078658284</v>
      </c>
      <c r="AJ47" s="74">
        <f t="shared" si="73"/>
        <v>4.622172984193008</v>
      </c>
      <c r="AK47" s="82">
        <f t="shared" si="74"/>
        <v>4.716210374499267</v>
      </c>
      <c r="AL47" s="70">
        <f t="shared" si="75"/>
        <v>4.507250999747367</v>
      </c>
      <c r="AM47" s="53">
        <f t="shared" si="57"/>
        <v>-0.0443066271771404</v>
      </c>
      <c r="AN47" s="4"/>
      <c r="AO47" s="8">
        <f t="shared" si="58"/>
        <v>-0.1464159591242873</v>
      </c>
      <c r="AP47" s="8">
        <f t="shared" si="59"/>
        <v>0.07700905523449486</v>
      </c>
      <c r="AQ47" s="8">
        <f t="shared" si="60"/>
        <v>-0.03538400769240868</v>
      </c>
      <c r="AR47" s="8">
        <f t="shared" si="61"/>
        <v>0.12345393853467179</v>
      </c>
      <c r="AS47" s="8">
        <f t="shared" si="62"/>
        <v>-0.022204511781248937</v>
      </c>
      <c r="AT47" s="8">
        <f t="shared" si="63"/>
        <v>-0.03887752013214196</v>
      </c>
      <c r="AU47" s="8">
        <f t="shared" si="76"/>
        <v>0.03904615050576199</v>
      </c>
      <c r="AV47" s="44">
        <f t="shared" si="64"/>
        <v>-0.0443066271771404</v>
      </c>
    </row>
    <row r="48" spans="1:48" ht="15">
      <c r="A48" s="2" t="s">
        <v>28</v>
      </c>
      <c r="B48" s="30">
        <v>90189</v>
      </c>
      <c r="C48" s="30">
        <v>41831</v>
      </c>
      <c r="D48" s="30">
        <v>59703</v>
      </c>
      <c r="E48" s="30">
        <v>98550</v>
      </c>
      <c r="F48" s="30">
        <v>131942</v>
      </c>
      <c r="G48" s="30">
        <v>186998</v>
      </c>
      <c r="H48" s="30">
        <v>158766</v>
      </c>
      <c r="I48" s="30">
        <v>148883</v>
      </c>
      <c r="J48" s="30">
        <v>135192.508406257</v>
      </c>
      <c r="K48" s="47">
        <v>97811.36210999999</v>
      </c>
      <c r="L48" s="4">
        <v>98037.96714000001</v>
      </c>
      <c r="M48" s="53">
        <f t="shared" si="53"/>
        <v>0.0023167556929140076</v>
      </c>
      <c r="N48" s="4"/>
      <c r="O48" s="30">
        <v>4294</v>
      </c>
      <c r="P48" s="30">
        <v>4703</v>
      </c>
      <c r="Q48" s="30">
        <v>5119</v>
      </c>
      <c r="R48" s="30">
        <v>6427</v>
      </c>
      <c r="S48" s="30">
        <v>7932</v>
      </c>
      <c r="T48" s="30">
        <v>8911</v>
      </c>
      <c r="U48" s="30">
        <v>9479</v>
      </c>
      <c r="V48" s="38">
        <v>9449.087287</v>
      </c>
      <c r="W48" s="4">
        <v>10009.555694000002</v>
      </c>
      <c r="X48" s="47">
        <f t="shared" si="54"/>
        <v>7253.920185000001</v>
      </c>
      <c r="Y48" s="4">
        <f t="shared" si="54"/>
        <v>6971.593056</v>
      </c>
      <c r="Z48" s="53">
        <f t="shared" si="55"/>
        <v>-0.03892062799144258</v>
      </c>
      <c r="AA48" s="4"/>
      <c r="AB48" s="70">
        <f t="shared" si="65"/>
        <v>21.003493246390313</v>
      </c>
      <c r="AC48" s="70">
        <f t="shared" si="66"/>
        <v>8.894535402934297</v>
      </c>
      <c r="AD48" s="70">
        <f t="shared" si="67"/>
        <v>11.663020121117405</v>
      </c>
      <c r="AE48" s="70">
        <f t="shared" si="68"/>
        <v>15.333748249572118</v>
      </c>
      <c r="AF48" s="70">
        <f t="shared" si="69"/>
        <v>16.634140191628845</v>
      </c>
      <c r="AG48" s="70">
        <f t="shared" si="70"/>
        <v>20.98507462686567</v>
      </c>
      <c r="AH48" s="70">
        <f t="shared" si="71"/>
        <v>16.74923515138728</v>
      </c>
      <c r="AI48" s="91">
        <f t="shared" si="72"/>
        <v>15.756336615159897</v>
      </c>
      <c r="AJ48" s="74">
        <f t="shared" si="73"/>
        <v>13.506344591028654</v>
      </c>
      <c r="AK48" s="82">
        <f t="shared" si="74"/>
        <v>13.48393139371163</v>
      </c>
      <c r="AL48" s="70">
        <f t="shared" si="75"/>
        <v>14.062491363523444</v>
      </c>
      <c r="AM48" s="53">
        <f t="shared" si="57"/>
        <v>0.04290736528677619</v>
      </c>
      <c r="AN48" s="4"/>
      <c r="AO48" s="8">
        <f t="shared" si="58"/>
        <v>0.3112568102511333</v>
      </c>
      <c r="AP48" s="8">
        <f t="shared" si="59"/>
        <v>0.314732212611756</v>
      </c>
      <c r="AQ48" s="8">
        <f t="shared" si="60"/>
        <v>0.08480587530795125</v>
      </c>
      <c r="AR48" s="8">
        <f t="shared" si="61"/>
        <v>0.2615665363591466</v>
      </c>
      <c r="AS48" s="8">
        <f t="shared" si="62"/>
        <v>-0.2018501030277755</v>
      </c>
      <c r="AT48" s="8">
        <f t="shared" si="63"/>
        <v>-0.05928023144060657</v>
      </c>
      <c r="AU48" s="8">
        <f t="shared" si="76"/>
        <v>-0.14279918480330145</v>
      </c>
      <c r="AV48" s="44">
        <f t="shared" si="64"/>
        <v>0.04290736528677619</v>
      </c>
    </row>
    <row r="49" spans="1:48" ht="15">
      <c r="A49" s="2" t="s">
        <v>33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134818</v>
      </c>
      <c r="J49" s="30">
        <v>378104.501162891</v>
      </c>
      <c r="K49" s="58">
        <v>284490.58556999994</v>
      </c>
      <c r="L49" s="56">
        <v>254404.85256000003</v>
      </c>
      <c r="M49" s="53">
        <f>L49/K49-1</f>
        <v>-0.1057530004014745</v>
      </c>
      <c r="N49" s="4"/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8">
        <v>51706.34314741392</v>
      </c>
      <c r="W49" s="4">
        <v>148690.4438420903</v>
      </c>
      <c r="X49" s="47">
        <f t="shared" si="54"/>
        <v>110539.63548237327</v>
      </c>
      <c r="Y49" s="4">
        <f t="shared" si="54"/>
        <v>114309.25381319498</v>
      </c>
      <c r="Z49" s="53">
        <f>Y49/X49-1</f>
        <v>0.034101960933486275</v>
      </c>
      <c r="AA49" s="4"/>
      <c r="AB49" s="70"/>
      <c r="AC49" s="70"/>
      <c r="AD49" s="70"/>
      <c r="AE49" s="70"/>
      <c r="AF49" s="70"/>
      <c r="AG49" s="70"/>
      <c r="AH49" s="70"/>
      <c r="AI49" s="91">
        <f t="shared" si="72"/>
        <v>2.6073783561841943</v>
      </c>
      <c r="AJ49" s="74">
        <f t="shared" si="73"/>
        <v>2.5428971182871654</v>
      </c>
      <c r="AK49" s="82">
        <f t="shared" si="74"/>
        <v>2.5736522861554487</v>
      </c>
      <c r="AL49" s="70">
        <f t="shared" si="75"/>
        <v>2.225584054426165</v>
      </c>
      <c r="AM49" s="53">
        <f t="shared" si="57"/>
        <v>-0.13524291280592227</v>
      </c>
      <c r="AN49" s="4"/>
      <c r="AO49" s="18">
        <f t="shared" si="58"/>
      </c>
      <c r="AP49" s="18">
        <f t="shared" si="59"/>
      </c>
      <c r="AQ49" s="18">
        <f t="shared" si="60"/>
      </c>
      <c r="AR49" s="18">
        <f t="shared" si="61"/>
      </c>
      <c r="AS49" s="18">
        <f t="shared" si="62"/>
      </c>
      <c r="AT49" s="17">
        <f t="shared" si="63"/>
      </c>
      <c r="AU49" s="17">
        <f t="shared" si="76"/>
        <v>-0.02473029575630714</v>
      </c>
      <c r="AV49" s="17">
        <f t="shared" si="64"/>
        <v>-0.13524291280592227</v>
      </c>
    </row>
    <row r="50" spans="1:48" ht="15">
      <c r="A50" s="46" t="s">
        <v>44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19302</v>
      </c>
      <c r="H50" s="30">
        <v>24402</v>
      </c>
      <c r="I50" s="30">
        <v>56366</v>
      </c>
      <c r="J50" s="30">
        <v>57684.490519967</v>
      </c>
      <c r="K50" s="58">
        <v>43065.31152</v>
      </c>
      <c r="L50" s="56">
        <v>49680.92547</v>
      </c>
      <c r="M50" s="53">
        <f t="shared" si="53"/>
        <v>0.15361816080043056</v>
      </c>
      <c r="N50" s="4"/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6680</v>
      </c>
      <c r="U50" s="30">
        <v>6230</v>
      </c>
      <c r="V50" s="38">
        <v>9623.049976322993</v>
      </c>
      <c r="W50" s="4">
        <v>10023.600392886796</v>
      </c>
      <c r="X50" s="47">
        <f t="shared" si="54"/>
        <v>7743.61158043651</v>
      </c>
      <c r="Y50" s="4">
        <f t="shared" si="54"/>
        <v>7704.3889631</v>
      </c>
      <c r="Z50" s="53">
        <f t="shared" si="55"/>
        <v>-0.005065158153800264</v>
      </c>
      <c r="AA50" s="4"/>
      <c r="AB50" s="70"/>
      <c r="AC50" s="70"/>
      <c r="AD50" s="70"/>
      <c r="AE50" s="70"/>
      <c r="AF50" s="70"/>
      <c r="AG50" s="70">
        <f t="shared" si="70"/>
        <v>2.8895209580838324</v>
      </c>
      <c r="AH50" s="70">
        <f t="shared" si="71"/>
        <v>3.9168539325842695</v>
      </c>
      <c r="AI50" s="91">
        <f t="shared" si="72"/>
        <v>5.857394499528276</v>
      </c>
      <c r="AJ50" s="74">
        <f t="shared" si="73"/>
        <v>5.754867338975579</v>
      </c>
      <c r="AK50" s="82">
        <f t="shared" si="74"/>
        <v>5.561398718499824</v>
      </c>
      <c r="AL50" s="70">
        <f t="shared" si="75"/>
        <v>6.448392689925923</v>
      </c>
      <c r="AM50" s="53">
        <f t="shared" si="57"/>
        <v>0.15949116693891052</v>
      </c>
      <c r="AN50" s="4"/>
      <c r="AO50" s="8">
        <f t="shared" si="58"/>
      </c>
      <c r="AP50" s="8">
        <f t="shared" si="59"/>
      </c>
      <c r="AQ50" s="8">
        <f t="shared" si="60"/>
      </c>
      <c r="AR50" s="8">
        <f t="shared" si="61"/>
      </c>
      <c r="AS50" s="8">
        <f t="shared" si="62"/>
        <v>0.35553747122903956</v>
      </c>
      <c r="AT50" s="8">
        <f t="shared" si="63"/>
        <v>0.49543347807807403</v>
      </c>
      <c r="AU50" s="8">
        <f t="shared" si="76"/>
        <v>-0.017503885142268194</v>
      </c>
      <c r="AV50" s="44">
        <f t="shared" si="64"/>
        <v>0.15949116693891052</v>
      </c>
    </row>
    <row r="51" spans="1:48" ht="15">
      <c r="A51" s="2" t="s">
        <v>30</v>
      </c>
      <c r="B51" s="30">
        <v>0</v>
      </c>
      <c r="C51" s="30">
        <v>0</v>
      </c>
      <c r="D51" s="30">
        <v>0</v>
      </c>
      <c r="E51" s="30">
        <v>0</v>
      </c>
      <c r="F51" s="30">
        <v>22</v>
      </c>
      <c r="G51" s="30">
        <v>0</v>
      </c>
      <c r="H51" s="30">
        <v>0</v>
      </c>
      <c r="I51" s="30">
        <v>0</v>
      </c>
      <c r="J51" s="30">
        <v>0</v>
      </c>
      <c r="K51" s="58">
        <v>0</v>
      </c>
      <c r="L51" s="56">
        <v>150.60303</v>
      </c>
      <c r="M51" s="53"/>
      <c r="N51" s="4"/>
      <c r="O51" s="30">
        <v>0</v>
      </c>
      <c r="P51" s="30">
        <v>0</v>
      </c>
      <c r="Q51" s="30">
        <v>0</v>
      </c>
      <c r="R51" s="30">
        <v>0</v>
      </c>
      <c r="S51" s="30">
        <v>1</v>
      </c>
      <c r="T51" s="30">
        <v>2</v>
      </c>
      <c r="U51" s="30">
        <v>0</v>
      </c>
      <c r="V51" s="38">
        <v>0</v>
      </c>
      <c r="W51" s="4">
        <v>0</v>
      </c>
      <c r="X51" s="47">
        <f t="shared" si="54"/>
        <v>0</v>
      </c>
      <c r="Y51" s="4">
        <f t="shared" si="54"/>
        <v>56.32248</v>
      </c>
      <c r="Z51" s="53"/>
      <c r="AA51" s="4"/>
      <c r="AB51" s="70"/>
      <c r="AC51" s="70"/>
      <c r="AD51" s="70"/>
      <c r="AE51" s="70"/>
      <c r="AF51" s="70">
        <f t="shared" si="69"/>
        <v>22</v>
      </c>
      <c r="AG51" s="70">
        <f t="shared" si="70"/>
        <v>0</v>
      </c>
      <c r="AH51" s="70"/>
      <c r="AI51" s="91"/>
      <c r="AJ51" s="74"/>
      <c r="AK51" s="82"/>
      <c r="AL51" s="70">
        <f t="shared" si="75"/>
        <v>2.6739417369405607</v>
      </c>
      <c r="AM51" s="53"/>
      <c r="AN51" s="4"/>
      <c r="AO51" s="8">
        <f t="shared" si="58"/>
      </c>
      <c r="AP51" s="8">
        <f t="shared" si="59"/>
      </c>
      <c r="AQ51" s="8">
        <f t="shared" si="60"/>
      </c>
      <c r="AR51" s="8">
        <f t="shared" si="61"/>
        <v>-1</v>
      </c>
      <c r="AS51" s="8">
        <f t="shared" si="62"/>
      </c>
      <c r="AT51" s="17">
        <f t="shared" si="63"/>
      </c>
      <c r="AU51" s="17">
        <f t="shared" si="76"/>
      </c>
      <c r="AV51" s="17">
        <f t="shared" si="64"/>
      </c>
    </row>
    <row r="52" spans="1:48" ht="15.75" thickBot="1">
      <c r="A52" s="9" t="s">
        <v>31</v>
      </c>
      <c r="B52" s="11">
        <v>18314</v>
      </c>
      <c r="C52" s="11">
        <v>7357</v>
      </c>
      <c r="D52" s="11">
        <v>8938</v>
      </c>
      <c r="E52" s="11">
        <v>8540</v>
      </c>
      <c r="F52" s="11">
        <v>8491</v>
      </c>
      <c r="G52" s="11">
        <v>7982</v>
      </c>
      <c r="H52" s="11">
        <v>318</v>
      </c>
      <c r="I52" s="11">
        <v>401</v>
      </c>
      <c r="J52" s="11">
        <v>351.63921625000006</v>
      </c>
      <c r="K52" s="59">
        <v>278.4081</v>
      </c>
      <c r="L52" s="57">
        <v>1274.4288900000001</v>
      </c>
      <c r="M52" s="55">
        <f t="shared" si="53"/>
        <v>3.577556795222553</v>
      </c>
      <c r="N52" s="4"/>
      <c r="O52" s="11">
        <v>0</v>
      </c>
      <c r="P52" s="11">
        <v>0</v>
      </c>
      <c r="Q52" s="11">
        <v>552</v>
      </c>
      <c r="R52" s="11">
        <v>1383</v>
      </c>
      <c r="S52" s="11">
        <v>2527</v>
      </c>
      <c r="T52" s="11">
        <v>4676</v>
      </c>
      <c r="U52" s="11">
        <v>388</v>
      </c>
      <c r="V52" s="28">
        <v>416.71174299999996</v>
      </c>
      <c r="W52" s="11">
        <v>411.25828500000006</v>
      </c>
      <c r="X52" s="68">
        <f t="shared" si="54"/>
        <v>301.786782</v>
      </c>
      <c r="Y52" s="11">
        <f t="shared" si="54"/>
        <v>2274.4939820000004</v>
      </c>
      <c r="Z52" s="55">
        <f t="shared" si="55"/>
        <v>6.5367581274649735</v>
      </c>
      <c r="AA52" s="4"/>
      <c r="AB52" s="71"/>
      <c r="AC52" s="71"/>
      <c r="AD52" s="71">
        <f t="shared" si="67"/>
        <v>16.192028985507246</v>
      </c>
      <c r="AE52" s="71">
        <f t="shared" si="68"/>
        <v>6.174981923355025</v>
      </c>
      <c r="AF52" s="71">
        <f t="shared" si="69"/>
        <v>3.3601108033241</v>
      </c>
      <c r="AG52" s="71">
        <f t="shared" si="70"/>
        <v>1.7070145423438836</v>
      </c>
      <c r="AH52" s="71">
        <f t="shared" si="71"/>
        <v>0.8195876288659794</v>
      </c>
      <c r="AI52" s="71">
        <f t="shared" si="72"/>
        <v>0.9622958957506509</v>
      </c>
      <c r="AJ52" s="71">
        <f t="shared" si="73"/>
        <v>0.8550325405602467</v>
      </c>
      <c r="AK52" s="83">
        <f t="shared" si="74"/>
        <v>0.9225324520674334</v>
      </c>
      <c r="AL52" s="71">
        <f t="shared" si="75"/>
        <v>0.5603131510066136</v>
      </c>
      <c r="AM52" s="55">
        <f t="shared" si="57"/>
        <v>-0.3926358365486996</v>
      </c>
      <c r="AN52" s="4"/>
      <c r="AO52" s="12">
        <f t="shared" si="58"/>
      </c>
      <c r="AP52" s="12">
        <f t="shared" si="59"/>
        <v>-0.6186406330619855</v>
      </c>
      <c r="AQ52" s="12">
        <f t="shared" si="60"/>
        <v>-0.45585090854833366</v>
      </c>
      <c r="AR52" s="12">
        <f t="shared" si="61"/>
        <v>-0.49197671081109484</v>
      </c>
      <c r="AS52" s="12">
        <f t="shared" si="62"/>
        <v>-0.5198707400930445</v>
      </c>
      <c r="AT52" s="12">
        <f t="shared" si="63"/>
        <v>0.17412203632469359</v>
      </c>
      <c r="AU52" s="12">
        <f t="shared" si="76"/>
        <v>-0.11146608404344494</v>
      </c>
      <c r="AV52" s="12">
        <f t="shared" si="64"/>
        <v>-0.3926358365486996</v>
      </c>
    </row>
    <row r="53" spans="1:48" s="13" customFormat="1" ht="15.75" thickTop="1">
      <c r="A53" s="13" t="s">
        <v>18</v>
      </c>
      <c r="B53" s="33">
        <v>703045</v>
      </c>
      <c r="C53" s="33">
        <v>437558</v>
      </c>
      <c r="D53" s="33">
        <v>564156</v>
      </c>
      <c r="E53" s="33">
        <v>691419</v>
      </c>
      <c r="F53" s="33">
        <v>644571</v>
      </c>
      <c r="G53" s="33">
        <v>834438</v>
      </c>
      <c r="H53" s="33">
        <v>844084</v>
      </c>
      <c r="I53" s="33">
        <v>1075554</v>
      </c>
      <c r="J53" s="33">
        <v>1115182.2180985052</v>
      </c>
      <c r="K53" s="60">
        <f>SUM(K45:K52)</f>
        <v>846343.5766799998</v>
      </c>
      <c r="L53" s="61">
        <f>SUM(L45:L52)</f>
        <v>804385.2297200001</v>
      </c>
      <c r="M53" s="21">
        <f t="shared" si="53"/>
        <v>-0.04957602103461589</v>
      </c>
      <c r="N53" s="14"/>
      <c r="O53" s="33">
        <v>70410</v>
      </c>
      <c r="P53" s="33">
        <v>117073</v>
      </c>
      <c r="Q53" s="33">
        <v>124736</v>
      </c>
      <c r="R53" s="33">
        <v>126846</v>
      </c>
      <c r="S53" s="33">
        <v>134255</v>
      </c>
      <c r="T53" s="33">
        <v>174619</v>
      </c>
      <c r="U53" s="33">
        <v>172834</v>
      </c>
      <c r="V53" s="39">
        <f>SUM(V45:V52)</f>
        <v>233579.10527173695</v>
      </c>
      <c r="W53" s="15">
        <v>339320.7115219771</v>
      </c>
      <c r="X53" s="49">
        <f>SUM(X45:X52)</f>
        <v>248127.05913280975</v>
      </c>
      <c r="Y53" s="15">
        <f>SUM(Y45:Y52)</f>
        <v>259623.95649823506</v>
      </c>
      <c r="Z53" s="21">
        <f t="shared" si="55"/>
        <v>0.04633471821092927</v>
      </c>
      <c r="AA53" s="14"/>
      <c r="AB53" s="72">
        <f t="shared" si="65"/>
        <v>9.985016332907257</v>
      </c>
      <c r="AC53" s="72">
        <f t="shared" si="66"/>
        <v>3.737480033825049</v>
      </c>
      <c r="AD53" s="72">
        <f t="shared" si="67"/>
        <v>4.52280015392509</v>
      </c>
      <c r="AE53" s="72">
        <f t="shared" si="68"/>
        <v>5.45085379121139</v>
      </c>
      <c r="AF53" s="72">
        <f t="shared" si="69"/>
        <v>4.8010949312874756</v>
      </c>
      <c r="AG53" s="72">
        <f t="shared" si="70"/>
        <v>4.7786208831799515</v>
      </c>
      <c r="AH53" s="72">
        <f t="shared" si="71"/>
        <v>4.883784440561463</v>
      </c>
      <c r="AI53" s="72">
        <f t="shared" si="72"/>
        <v>4.604667008843714</v>
      </c>
      <c r="AJ53" s="73">
        <f t="shared" si="73"/>
        <v>3.2865138502642717</v>
      </c>
      <c r="AK53" s="81">
        <f t="shared" si="74"/>
        <v>3.410928173807095</v>
      </c>
      <c r="AL53" s="72">
        <f t="shared" si="75"/>
        <v>3.0982704391744695</v>
      </c>
      <c r="AM53" s="21">
        <f t="shared" si="57"/>
        <v>-0.09166353517308279</v>
      </c>
      <c r="AN53" s="14"/>
      <c r="AO53" s="16">
        <f t="shared" si="58"/>
        <v>0.2101202181664421</v>
      </c>
      <c r="AP53" s="16">
        <f t="shared" si="59"/>
        <v>0.20519448255543504</v>
      </c>
      <c r="AQ53" s="16">
        <f t="shared" si="60"/>
        <v>-0.11920313492384338</v>
      </c>
      <c r="AR53" s="21">
        <f t="shared" si="61"/>
        <v>-0.0046810255637868</v>
      </c>
      <c r="AS53" s="16">
        <f t="shared" si="62"/>
        <v>0.02200709366831588</v>
      </c>
      <c r="AT53" s="16">
        <f t="shared" si="63"/>
        <v>-0.057151873739468395</v>
      </c>
      <c r="AU53" s="16">
        <f t="shared" si="76"/>
        <v>-0.28626459981748953</v>
      </c>
      <c r="AV53" s="16">
        <f t="shared" si="64"/>
        <v>-0.09166353517308279</v>
      </c>
    </row>
    <row r="54" spans="1:47" ht="15">
      <c r="A54" s="2"/>
      <c r="B54" s="29"/>
      <c r="C54" s="36">
        <v>2.08</v>
      </c>
      <c r="D54" s="36">
        <v>1.97</v>
      </c>
      <c r="E54" s="37">
        <v>2.15629</v>
      </c>
      <c r="F54" s="29"/>
      <c r="G54" s="30"/>
      <c r="H54" s="30"/>
      <c r="I54" s="29"/>
      <c r="J54" s="29"/>
      <c r="K54" s="2"/>
      <c r="O54" s="29"/>
      <c r="P54" s="30"/>
      <c r="Q54" s="29"/>
      <c r="R54" s="29"/>
      <c r="S54" s="29"/>
      <c r="T54" s="29"/>
      <c r="U54" s="29"/>
      <c r="V54" s="41"/>
      <c r="W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9"/>
      <c r="AN54" s="2"/>
      <c r="AO54" s="44"/>
      <c r="AP54" s="44"/>
      <c r="AQ54" s="44"/>
      <c r="AR54" s="44"/>
      <c r="AS54" s="44"/>
      <c r="AT54" s="44"/>
      <c r="AU54" s="44"/>
    </row>
    <row r="55" spans="1:47" ht="15">
      <c r="A55" s="2"/>
      <c r="B55" s="29"/>
      <c r="C55" s="29"/>
      <c r="D55" s="29"/>
      <c r="E55" s="29"/>
      <c r="F55" s="29"/>
      <c r="G55" s="29"/>
      <c r="H55" s="29"/>
      <c r="I55" s="30"/>
      <c r="J55" s="29"/>
      <c r="K55" s="2"/>
      <c r="O55" s="29"/>
      <c r="P55" s="30"/>
      <c r="Q55" s="30"/>
      <c r="R55" s="30"/>
      <c r="S55" s="30"/>
      <c r="T55" s="30"/>
      <c r="U55" s="30"/>
      <c r="V55" s="40"/>
      <c r="W55" s="4"/>
      <c r="X55" s="4"/>
      <c r="Y55" s="4"/>
      <c r="Z55" s="4"/>
      <c r="AA55" s="2"/>
      <c r="AB55" s="2"/>
      <c r="AC55" s="2"/>
      <c r="AD55" s="2"/>
      <c r="AE55" s="2"/>
      <c r="AF55" s="2"/>
      <c r="AG55" s="2"/>
      <c r="AH55" s="2"/>
      <c r="AI55" s="4"/>
      <c r="AJ55" s="29"/>
      <c r="AK55" s="4"/>
      <c r="AL55" s="4"/>
      <c r="AM55" s="4"/>
      <c r="AN55" s="2"/>
      <c r="AO55" s="2"/>
      <c r="AP55" s="2"/>
      <c r="AQ55" s="2"/>
      <c r="AR55" s="2"/>
      <c r="AS55" s="2"/>
      <c r="AT55" s="2"/>
      <c r="AU55" s="2"/>
    </row>
    <row r="56" spans="1:47" ht="15">
      <c r="A56" s="2" t="s">
        <v>21</v>
      </c>
      <c r="B56" s="29"/>
      <c r="C56" s="29"/>
      <c r="D56" s="29"/>
      <c r="E56" s="29"/>
      <c r="F56" s="29"/>
      <c r="G56" s="29"/>
      <c r="H56" s="29"/>
      <c r="I56" s="29"/>
      <c r="J56" s="29"/>
      <c r="K56" s="2"/>
      <c r="O56" s="29"/>
      <c r="P56" s="29"/>
      <c r="Q56" s="29"/>
      <c r="R56" s="29"/>
      <c r="S56" s="29"/>
      <c r="T56" s="29"/>
      <c r="U56" s="29"/>
      <c r="V56" s="41"/>
      <c r="W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9"/>
      <c r="AN56" s="2"/>
      <c r="AO56" s="2"/>
      <c r="AP56" s="2"/>
      <c r="AQ56" s="2"/>
      <c r="AR56" s="2"/>
      <c r="AS56" s="2"/>
      <c r="AT56" s="2"/>
      <c r="AU56" s="2"/>
    </row>
    <row r="57" spans="1:47" ht="15">
      <c r="A57" s="2" t="s">
        <v>37</v>
      </c>
      <c r="B57" s="29"/>
      <c r="C57" s="29"/>
      <c r="D57" s="29"/>
      <c r="E57" s="29"/>
      <c r="F57" s="29"/>
      <c r="G57" s="29"/>
      <c r="H57" s="29"/>
      <c r="I57" s="29"/>
      <c r="J57" s="20"/>
      <c r="K57" s="2"/>
      <c r="O57" s="29"/>
      <c r="P57" s="42"/>
      <c r="Q57" s="29"/>
      <c r="R57" s="29"/>
      <c r="S57" s="29"/>
      <c r="T57" s="29"/>
      <c r="U57" s="29"/>
      <c r="V57" s="41"/>
      <c r="W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9"/>
      <c r="AN57" s="2"/>
      <c r="AO57" s="2"/>
      <c r="AP57" s="2"/>
      <c r="AQ57" s="2"/>
      <c r="AR57" s="2"/>
      <c r="AS57" s="2"/>
      <c r="AT57" s="2"/>
      <c r="AU57" s="2"/>
    </row>
    <row r="58" spans="1:47" ht="15">
      <c r="A58" s="2"/>
      <c r="B58" s="29"/>
      <c r="C58" s="29"/>
      <c r="D58" s="29"/>
      <c r="E58" s="29"/>
      <c r="F58" s="29"/>
      <c r="G58" s="29"/>
      <c r="H58" s="29"/>
      <c r="I58" s="29"/>
      <c r="J58" s="20"/>
      <c r="K58" s="2"/>
      <c r="O58" s="29"/>
      <c r="P58" s="42"/>
      <c r="Q58" s="29"/>
      <c r="R58" s="29"/>
      <c r="S58" s="29"/>
      <c r="T58" s="29"/>
      <c r="U58" s="29"/>
      <c r="V58" s="41"/>
      <c r="W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9"/>
      <c r="AN58" s="2"/>
      <c r="AO58" s="2"/>
      <c r="AP58" s="2"/>
      <c r="AQ58" s="2"/>
      <c r="AR58" s="2"/>
      <c r="AS58" s="2"/>
      <c r="AT58" s="2"/>
      <c r="AU58" s="2"/>
    </row>
    <row r="59" spans="1:47" ht="15">
      <c r="A59" s="2"/>
      <c r="B59" s="2"/>
      <c r="C59" s="2"/>
      <c r="D59" s="2"/>
      <c r="E59" s="2"/>
      <c r="F59" s="2"/>
      <c r="G59" s="2"/>
      <c r="H59" s="2"/>
      <c r="I59" s="2"/>
      <c r="J59" s="20"/>
      <c r="K59" s="2"/>
      <c r="O59" s="2"/>
      <c r="P59" s="22"/>
      <c r="Q59" s="2"/>
      <c r="R59" s="2"/>
      <c r="S59" s="2"/>
      <c r="T59" s="2"/>
      <c r="U59" s="2"/>
      <c r="W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9"/>
      <c r="AN59" s="2"/>
      <c r="AO59" s="2"/>
      <c r="AP59" s="2"/>
      <c r="AQ59" s="2"/>
      <c r="AR59" s="2"/>
      <c r="AS59" s="2"/>
      <c r="AT59" s="2"/>
      <c r="AU59" s="2"/>
    </row>
    <row r="60" spans="1:47" ht="15">
      <c r="A60" s="2"/>
      <c r="B60" s="2"/>
      <c r="C60" s="2"/>
      <c r="D60" s="2"/>
      <c r="E60" s="2"/>
      <c r="F60" s="2"/>
      <c r="G60" s="2"/>
      <c r="H60" s="2"/>
      <c r="I60" s="2"/>
      <c r="J60" s="20"/>
      <c r="K60" s="2"/>
      <c r="O60" s="2"/>
      <c r="P60" s="22"/>
      <c r="Q60" s="2"/>
      <c r="R60" s="2"/>
      <c r="S60" s="2"/>
      <c r="T60" s="2"/>
      <c r="U60" s="2"/>
      <c r="W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9"/>
      <c r="AN60" s="2"/>
      <c r="AO60" s="2"/>
      <c r="AP60" s="2"/>
      <c r="AQ60" s="2"/>
      <c r="AR60" s="2"/>
      <c r="AS60" s="2"/>
      <c r="AT60" s="2"/>
      <c r="AU60" s="2"/>
    </row>
    <row r="61" spans="1:47" ht="15">
      <c r="A61" s="2"/>
      <c r="B61" s="2"/>
      <c r="C61" s="2"/>
      <c r="D61" s="2"/>
      <c r="E61" s="2"/>
      <c r="F61" s="2"/>
      <c r="G61" s="2"/>
      <c r="H61" s="2"/>
      <c r="I61" s="2"/>
      <c r="J61" s="20"/>
      <c r="K61" s="2"/>
      <c r="O61" s="2"/>
      <c r="P61" s="22"/>
      <c r="Q61" s="2"/>
      <c r="R61" s="2"/>
      <c r="S61" s="2"/>
      <c r="T61" s="2"/>
      <c r="U61" s="2"/>
      <c r="W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9"/>
      <c r="AN61" s="2"/>
      <c r="AO61" s="2"/>
      <c r="AP61" s="2"/>
      <c r="AQ61" s="2"/>
      <c r="AR61" s="2"/>
      <c r="AS61" s="2"/>
      <c r="AT61" s="2"/>
      <c r="AU61" s="2"/>
    </row>
    <row r="62" spans="1:47" ht="15">
      <c r="A62" s="2"/>
      <c r="B62" s="2"/>
      <c r="C62" s="2"/>
      <c r="D62" s="2"/>
      <c r="E62" s="2"/>
      <c r="F62" s="2"/>
      <c r="G62" s="2"/>
      <c r="H62" s="2"/>
      <c r="I62" s="2"/>
      <c r="J62" s="20"/>
      <c r="K62" s="2"/>
      <c r="O62" s="2"/>
      <c r="P62" s="22"/>
      <c r="Q62" s="2"/>
      <c r="R62" s="2"/>
      <c r="S62" s="2"/>
      <c r="T62" s="2"/>
      <c r="U62" s="2"/>
      <c r="W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9"/>
      <c r="AN62" s="2"/>
      <c r="AO62" s="2"/>
      <c r="AP62" s="2"/>
      <c r="AQ62" s="2"/>
      <c r="AR62" s="2"/>
      <c r="AS62" s="2"/>
      <c r="AT62" s="2"/>
      <c r="AU62" s="2"/>
    </row>
    <row r="63" spans="1:47" ht="15">
      <c r="A63" s="2"/>
      <c r="B63" s="2"/>
      <c r="C63" s="2"/>
      <c r="D63" s="2"/>
      <c r="E63" s="2"/>
      <c r="F63" s="2"/>
      <c r="G63" s="2"/>
      <c r="H63" s="2"/>
      <c r="I63" s="2"/>
      <c r="J63" s="20"/>
      <c r="K63" s="2"/>
      <c r="O63" s="2"/>
      <c r="P63" s="22"/>
      <c r="Q63" s="2"/>
      <c r="R63" s="2"/>
      <c r="S63" s="2"/>
      <c r="T63" s="2"/>
      <c r="U63" s="2"/>
      <c r="W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N63" s="2"/>
      <c r="AO63" s="2"/>
      <c r="AP63" s="2"/>
      <c r="AQ63" s="2"/>
      <c r="AR63" s="2"/>
      <c r="AS63" s="2"/>
      <c r="AT63" s="2"/>
      <c r="AU63" s="2"/>
    </row>
    <row r="64" spans="1:47" ht="15">
      <c r="A64" s="2"/>
      <c r="B64" s="2"/>
      <c r="C64" s="2"/>
      <c r="D64" s="2"/>
      <c r="E64" s="2"/>
      <c r="F64" s="2"/>
      <c r="G64" s="2"/>
      <c r="H64" s="2"/>
      <c r="I64" s="2"/>
      <c r="J64" s="20"/>
      <c r="O64" s="2"/>
      <c r="P64" s="22"/>
      <c r="Q64" s="2"/>
      <c r="R64" s="2"/>
      <c r="S64" s="2"/>
      <c r="T64" s="2"/>
      <c r="U64" s="2"/>
      <c r="W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N64" s="2"/>
      <c r="AO64" s="2"/>
      <c r="AP64" s="2"/>
      <c r="AQ64" s="2"/>
      <c r="AR64" s="2"/>
      <c r="AS64" s="2"/>
      <c r="AT64" s="2"/>
      <c r="AU64" s="2"/>
    </row>
  </sheetData>
  <sheetProtection/>
  <mergeCells count="17">
    <mergeCell ref="K43:M43"/>
    <mergeCell ref="O5:W5"/>
    <mergeCell ref="O18:W18"/>
    <mergeCell ref="B5:I5"/>
    <mergeCell ref="B18:I18"/>
    <mergeCell ref="B30:I30"/>
    <mergeCell ref="K5:M5"/>
    <mergeCell ref="K18:M18"/>
    <mergeCell ref="K30:M30"/>
    <mergeCell ref="AO5:AV5"/>
    <mergeCell ref="AO18:AV18"/>
    <mergeCell ref="AO30:AV30"/>
    <mergeCell ref="AO43:AV43"/>
    <mergeCell ref="AB5:AI5"/>
    <mergeCell ref="AB18:AI18"/>
    <mergeCell ref="AB30:AI30"/>
    <mergeCell ref="AB43:AI43"/>
  </mergeCells>
  <printOptions/>
  <pageMargins left="0.7" right="0.7" top="0.75" bottom="0.75" header="0.3" footer="0.3"/>
  <pageSetup horizontalDpi="600" verticalDpi="600" orientation="portrait" paperSize="9" r:id="rId2"/>
  <ignoredErrors>
    <ignoredError sqref="B41:I41 O7:U10 Q11:U11 B50:I53 AN28 O14:U17 O25:U30 B37:F38 B14:I18 B25:I28 AN31 AN15 AA37 AN32:AN35 O37:U38 O50:U59 O40:U43 AN37 AN55:AV59 AA38:AH38 AN20:AN23 AN44 AN6 AN29:AU29 AN16:AU17 AA50 Z16:AI17 Z29:AI29 AA40:AH41 AA32:AH35 AN11 AN7:AN10 AA25:AH28 AN40:AN41 AN38 AN53 AN45:AN48 AN50:AN52 AN19 AA18:AI18 AN54 B6:L6 J16:K17 AN12 B7:I12 O12:U12 AA20:AH23 B20:I23 O20:U23 AN25:AN27 J18 B54:J59 B29:J31 B42:J44 K29 O32:U35 B32:F35 K42 K31:L31 B19:L19 K54:K58 K44:L44 O6:Y6 O18 O19:Y19 AA30:AI31 O31:Y31 AN42:AV42 O44:Y44 AA46:AA48 O45:U48 B45:I48 AA7:AA12 AA14:AA15 AA54:AJ54 AA19:AJ19 AJ16:AJ18 AA6:AJ6 AA43:AJ44 Z42:AJ42 Z55:AJ59 AD37:AJ37 AJ29:AJ31 AJ41 AK6:AL6 AK19:AL19 AK31:AL31 AK44:AL44 AN14 AN18 AN30 AN43 AA45 AA52:AA53 B40:F4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Alejandro Jimenez Moreno</cp:lastModifiedBy>
  <dcterms:created xsi:type="dcterms:W3CDTF">2014-10-28T16:29:17Z</dcterms:created>
  <dcterms:modified xsi:type="dcterms:W3CDTF">2015-11-25T21:53:08Z</dcterms:modified>
  <cp:category/>
  <cp:version/>
  <cp:contentType/>
  <cp:contentStatus/>
</cp:coreProperties>
</file>