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12" activeTab="16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</sheets>
  <externalReferences>
    <externalReference r:id="rId20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<sst xmlns="http://schemas.openxmlformats.org/spreadsheetml/2006/main" count="1410" uniqueCount="211">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</sst>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%"/>
    <numFmt numFmtId="181" formatCode="#,##0.0"/>
    <numFmt numFmtId="182" formatCode="_ * #,##0.00_ ;_ * \-#,##0.00_ ;_ * &quot;-&quot;??_ ;_ @_ "/>
    <numFmt numFmtId="183" formatCode="_ * #,##0_ ;_ * \-#,##0_ ;_ * &quot;-&quot;??_ ;_ @_ "/>
    <numFmt numFmtId="184" formatCode="#,##0.0_);\(#,##0.0\)"/>
    <numFmt numFmtId="185" formatCode="&quot;$&quot;_(#,##0.00_);&quot;$&quot;\(#,##0.00\)"/>
    <numFmt numFmtId="186" formatCode="#,##0.0_)\x;\(#,##0.0\)\x"/>
    <numFmt numFmtId="187" formatCode="#,##0.0_)_x;\(#,##0.0\)_x"/>
    <numFmt numFmtId="188" formatCode="0.0_)\%;\(0.0\)\%"/>
    <numFmt numFmtId="189" formatCode="#,##0.0_)_%;\(#,##0.0\)_%"/>
    <numFmt numFmtId="190" formatCode="_ [$€-2]\ * #,##0.00_ ;_ [$€-2]\ * \-#,##0.00_ ;_ [$€-2]\ * &quot;-&quot;??_ "/>
    <numFmt numFmtId="191" formatCode="_-* #,##0\ _p_t_a_-;\-* #,##0\ _p_t_a_-;_-* &quot;-&quot;\ _p_t_a_-;_-@_-"/>
    <numFmt numFmtId="192" formatCode="0.000%"/>
    <numFmt numFmtId="193" formatCode="_-#,###,,\ _€_-;\-#,###,,\ _€_-;_-* &quot;-&quot;??\ _€_-;_-@_-"/>
    <numFmt numFmtId="194" formatCode="_(* #,##0_);_(* \(#,##0\);_(* &quot;-&quot;??_);_(@_)"/>
    <numFmt numFmtId="195" formatCode="#,##0_ ;\-#,##0\ "/>
    <numFmt numFmtId="196" formatCode="_ [$€-2]\ * #,##0_ ;_ [$€-2]\ * \-#,##0_ ;_ [$€-2]\ * &quot;-&quot;??_ "/>
    <numFmt numFmtId="197" formatCode="_ * #,##0.0_ ;_ * \-#,##0.0_ ;_ * &quot;-&quot;??_ ;_ @_ "/>
  </numFmts>
  <fonts count="95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63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</borders>
  <cellStyleXfs count="7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>
      <alignment vertical="top"/>
      <protection/>
    </xf>
    <xf numFmtId="190" fontId="0" fillId="0" borderId="0" applyFont="0" applyFill="0" applyBorder="0" applyAlignment="0" applyProtection="0"/>
    <xf numFmtId="0" fontId="55" fillId="30" borderId="0" applyNumberFormat="0" applyBorder="0" applyAlignment="0" applyProtection="0"/>
    <xf numFmtId="182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0" fontId="2" fillId="33" borderId="0" xfId="69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0" fontId="64" fillId="33" borderId="0" xfId="64" applyFont="1" applyFill="1" applyAlignment="1">
      <alignment horizontal="left"/>
      <protection/>
    </xf>
    <xf numFmtId="0" fontId="65" fillId="33" borderId="0" xfId="64" applyFont="1" applyFill="1">
      <alignment/>
      <protection/>
    </xf>
    <xf numFmtId="0" fontId="66" fillId="33" borderId="0" xfId="64" applyFont="1" applyFill="1" applyBorder="1">
      <alignment/>
      <protection/>
    </xf>
    <xf numFmtId="3" fontId="67" fillId="33" borderId="0" xfId="0" applyNumberFormat="1" applyFont="1" applyFill="1" applyAlignment="1">
      <alignment/>
    </xf>
    <xf numFmtId="3" fontId="68" fillId="33" borderId="0" xfId="0" applyNumberFormat="1" applyFont="1" applyFill="1" applyAlignment="1">
      <alignment/>
    </xf>
    <xf numFmtId="180" fontId="68" fillId="33" borderId="0" xfId="69" applyNumberFormat="1" applyFont="1" applyFill="1" applyAlignment="1">
      <alignment/>
    </xf>
    <xf numFmtId="181" fontId="68" fillId="33" borderId="0" xfId="0" applyNumberFormat="1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180" fontId="67" fillId="2" borderId="10" xfId="69" applyNumberFormat="1" applyFont="1" applyFill="1" applyBorder="1" applyAlignment="1">
      <alignment horizontal="center"/>
    </xf>
    <xf numFmtId="0" fontId="68" fillId="33" borderId="11" xfId="66" applyFont="1" applyFill="1" applyBorder="1">
      <alignment/>
      <protection/>
    </xf>
    <xf numFmtId="3" fontId="68" fillId="4" borderId="0" xfId="0" applyNumberFormat="1" applyFont="1" applyFill="1" applyAlignment="1">
      <alignment/>
    </xf>
    <xf numFmtId="180" fontId="68" fillId="2" borderId="0" xfId="69" applyNumberFormat="1" applyFont="1" applyFill="1" applyAlignment="1">
      <alignment/>
    </xf>
    <xf numFmtId="182" fontId="68" fillId="33" borderId="0" xfId="55" applyFont="1" applyFill="1" applyAlignment="1">
      <alignment/>
    </xf>
    <xf numFmtId="180" fontId="68" fillId="2" borderId="0" xfId="69" applyNumberFormat="1" applyFont="1" applyFill="1" applyAlignment="1">
      <alignment horizontal="right"/>
    </xf>
    <xf numFmtId="3" fontId="67" fillId="33" borderId="12" xfId="0" applyNumberFormat="1" applyFont="1" applyFill="1" applyBorder="1" applyAlignment="1">
      <alignment/>
    </xf>
    <xf numFmtId="3" fontId="67" fillId="4" borderId="12" xfId="0" applyNumberFormat="1" applyFont="1" applyFill="1" applyBorder="1" applyAlignment="1">
      <alignment/>
    </xf>
    <xf numFmtId="180" fontId="68" fillId="2" borderId="12" xfId="69" applyNumberFormat="1" applyFont="1" applyFill="1" applyBorder="1" applyAlignment="1">
      <alignment/>
    </xf>
    <xf numFmtId="0" fontId="67" fillId="33" borderId="0" xfId="0" applyFont="1" applyFill="1" applyAlignment="1">
      <alignment horizontal="center"/>
    </xf>
    <xf numFmtId="0" fontId="67" fillId="4" borderId="0" xfId="0" applyFont="1" applyFill="1" applyAlignment="1">
      <alignment horizontal="center"/>
    </xf>
    <xf numFmtId="180" fontId="67" fillId="2" borderId="0" xfId="69" applyNumberFormat="1" applyFont="1" applyFill="1" applyAlignment="1">
      <alignment horizontal="center"/>
    </xf>
    <xf numFmtId="3" fontId="67" fillId="4" borderId="0" xfId="0" applyNumberFormat="1" applyFont="1" applyFill="1" applyAlignment="1">
      <alignment/>
    </xf>
    <xf numFmtId="180" fontId="67" fillId="2" borderId="0" xfId="69" applyNumberFormat="1" applyFont="1" applyFill="1" applyAlignment="1">
      <alignment/>
    </xf>
    <xf numFmtId="0" fontId="67" fillId="33" borderId="0" xfId="0" applyFont="1" applyFill="1" applyAlignment="1">
      <alignment/>
    </xf>
    <xf numFmtId="3" fontId="67" fillId="33" borderId="13" xfId="0" applyNumberFormat="1" applyFont="1" applyFill="1" applyBorder="1" applyAlignment="1">
      <alignment/>
    </xf>
    <xf numFmtId="3" fontId="67" fillId="4" borderId="13" xfId="0" applyNumberFormat="1" applyFont="1" applyFill="1" applyBorder="1" applyAlignment="1">
      <alignment/>
    </xf>
    <xf numFmtId="180" fontId="67" fillId="2" borderId="13" xfId="69" applyNumberFormat="1" applyFont="1" applyFill="1" applyBorder="1" applyAlignment="1">
      <alignment/>
    </xf>
    <xf numFmtId="180" fontId="67" fillId="2" borderId="12" xfId="69" applyNumberFormat="1" applyFont="1" applyFill="1" applyBorder="1" applyAlignment="1">
      <alignment/>
    </xf>
    <xf numFmtId="4" fontId="68" fillId="33" borderId="0" xfId="0" applyNumberFormat="1" applyFont="1" applyFill="1" applyAlignment="1">
      <alignment/>
    </xf>
    <xf numFmtId="4" fontId="68" fillId="4" borderId="0" xfId="0" applyNumberFormat="1" applyFont="1" applyFill="1" applyAlignment="1">
      <alignment/>
    </xf>
    <xf numFmtId="0" fontId="68" fillId="33" borderId="0" xfId="66" applyFont="1" applyFill="1" applyBorder="1">
      <alignment/>
      <protection/>
    </xf>
    <xf numFmtId="180" fontId="68" fillId="33" borderId="0" xfId="69" applyNumberFormat="1" applyFont="1" applyFill="1" applyBorder="1" applyAlignment="1">
      <alignment/>
    </xf>
    <xf numFmtId="180" fontId="67" fillId="33" borderId="0" xfId="69" applyNumberFormat="1" applyFont="1" applyFill="1" applyBorder="1" applyAlignment="1">
      <alignment/>
    </xf>
    <xf numFmtId="0" fontId="67" fillId="2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3" fontId="70" fillId="4" borderId="0" xfId="0" applyNumberFormat="1" applyFont="1" applyFill="1" applyAlignment="1">
      <alignment/>
    </xf>
    <xf numFmtId="9" fontId="67" fillId="33" borderId="0" xfId="69" applyFont="1" applyFill="1" applyAlignment="1">
      <alignment/>
    </xf>
    <xf numFmtId="3" fontId="71" fillId="4" borderId="0" xfId="0" applyNumberFormat="1" applyFont="1" applyFill="1" applyAlignment="1">
      <alignment/>
    </xf>
    <xf numFmtId="0" fontId="67" fillId="33" borderId="12" xfId="67" applyFont="1" applyFill="1" applyBorder="1">
      <alignment/>
      <protection/>
    </xf>
    <xf numFmtId="183" fontId="67" fillId="33" borderId="12" xfId="58" applyNumberFormat="1" applyFont="1" applyFill="1" applyBorder="1" applyAlignment="1">
      <alignment/>
    </xf>
    <xf numFmtId="183" fontId="67" fillId="4" borderId="12" xfId="58" applyNumberFormat="1" applyFont="1" applyFill="1" applyBorder="1" applyAlignment="1">
      <alignment/>
    </xf>
    <xf numFmtId="183" fontId="70" fillId="4" borderId="12" xfId="58" applyNumberFormat="1" applyFont="1" applyFill="1" applyBorder="1" applyAlignment="1">
      <alignment/>
    </xf>
    <xf numFmtId="0" fontId="69" fillId="33" borderId="14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/>
    </xf>
    <xf numFmtId="0" fontId="72" fillId="33" borderId="0" xfId="66" applyFont="1" applyFill="1" applyBorder="1">
      <alignment/>
      <protection/>
    </xf>
    <xf numFmtId="0" fontId="73" fillId="33" borderId="15" xfId="66" applyFont="1" applyFill="1" applyBorder="1">
      <alignment/>
      <protection/>
    </xf>
    <xf numFmtId="3" fontId="74" fillId="33" borderId="0" xfId="0" applyNumberFormat="1" applyFont="1" applyFill="1" applyAlignment="1">
      <alignment/>
    </xf>
    <xf numFmtId="3" fontId="74" fillId="4" borderId="0" xfId="0" applyNumberFormat="1" applyFont="1" applyFill="1" applyAlignment="1">
      <alignment/>
    </xf>
    <xf numFmtId="0" fontId="75" fillId="33" borderId="0" xfId="66" applyFont="1" applyFill="1" applyBorder="1">
      <alignment/>
      <protection/>
    </xf>
    <xf numFmtId="192" fontId="68" fillId="33" borderId="0" xfId="69" applyNumberFormat="1" applyFont="1" applyFill="1" applyBorder="1" applyAlignment="1">
      <alignment/>
    </xf>
    <xf numFmtId="0" fontId="69" fillId="33" borderId="16" xfId="66" applyFont="1" applyFill="1" applyBorder="1">
      <alignment/>
      <protection/>
    </xf>
    <xf numFmtId="3" fontId="76" fillId="33" borderId="12" xfId="0" applyNumberFormat="1" applyFont="1" applyFill="1" applyBorder="1" applyAlignment="1">
      <alignment/>
    </xf>
    <xf numFmtId="3" fontId="70" fillId="4" borderId="12" xfId="0" applyNumberFormat="1" applyFont="1" applyFill="1" applyBorder="1" applyAlignment="1">
      <alignment/>
    </xf>
    <xf numFmtId="3" fontId="76" fillId="4" borderId="12" xfId="0" applyNumberFormat="1" applyFont="1" applyFill="1" applyBorder="1" applyAlignment="1">
      <alignment/>
    </xf>
    <xf numFmtId="0" fontId="67" fillId="33" borderId="0" xfId="0" applyFont="1" applyFill="1" applyAlignment="1">
      <alignment horizontal="right"/>
    </xf>
    <xf numFmtId="0" fontId="76" fillId="33" borderId="0" xfId="0" applyFont="1" applyFill="1" applyAlignment="1">
      <alignment horizontal="right"/>
    </xf>
    <xf numFmtId="0" fontId="70" fillId="4" borderId="0" xfId="0" applyFont="1" applyFill="1" applyAlignment="1">
      <alignment horizontal="right"/>
    </xf>
    <xf numFmtId="0" fontId="76" fillId="4" borderId="0" xfId="0" applyFont="1" applyFill="1" applyAlignment="1">
      <alignment horizontal="right"/>
    </xf>
    <xf numFmtId="180" fontId="67" fillId="2" borderId="0" xfId="69" applyNumberFormat="1" applyFont="1" applyFill="1" applyAlignment="1">
      <alignment horizontal="right"/>
    </xf>
    <xf numFmtId="0" fontId="69" fillId="33" borderId="15" xfId="66" applyFont="1" applyFill="1" applyBorder="1">
      <alignment/>
      <protection/>
    </xf>
    <xf numFmtId="3" fontId="76" fillId="33" borderId="0" xfId="0" applyNumberFormat="1" applyFont="1" applyFill="1" applyAlignment="1">
      <alignment/>
    </xf>
    <xf numFmtId="3" fontId="76" fillId="4" borderId="0" xfId="0" applyNumberFormat="1" applyFont="1" applyFill="1" applyAlignment="1">
      <alignment/>
    </xf>
    <xf numFmtId="3" fontId="69" fillId="33" borderId="17" xfId="0" applyNumberFormat="1" applyFont="1" applyFill="1" applyBorder="1" applyAlignment="1">
      <alignment/>
    </xf>
    <xf numFmtId="3" fontId="76" fillId="33" borderId="13" xfId="0" applyNumberFormat="1" applyFont="1" applyFill="1" applyBorder="1" applyAlignment="1">
      <alignment/>
    </xf>
    <xf numFmtId="3" fontId="70" fillId="4" borderId="13" xfId="0" applyNumberFormat="1" applyFont="1" applyFill="1" applyBorder="1" applyAlignment="1">
      <alignment/>
    </xf>
    <xf numFmtId="3" fontId="76" fillId="4" borderId="13" xfId="0" applyNumberFormat="1" applyFont="1" applyFill="1" applyBorder="1" applyAlignment="1">
      <alignment/>
    </xf>
    <xf numFmtId="3" fontId="69" fillId="33" borderId="18" xfId="0" applyNumberFormat="1" applyFont="1" applyFill="1" applyBorder="1" applyAlignment="1">
      <alignment/>
    </xf>
    <xf numFmtId="0" fontId="65" fillId="33" borderId="0" xfId="65" applyFont="1" applyFill="1" applyBorder="1">
      <alignment/>
      <protection/>
    </xf>
    <xf numFmtId="180" fontId="69" fillId="2" borderId="10" xfId="69" applyNumberFormat="1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180" fontId="70" fillId="2" borderId="10" xfId="69" applyNumberFormat="1" applyFont="1" applyFill="1" applyBorder="1" applyAlignment="1">
      <alignment horizontal="center"/>
    </xf>
    <xf numFmtId="3" fontId="69" fillId="33" borderId="14" xfId="0" applyNumberFormat="1" applyFont="1" applyFill="1" applyBorder="1" applyAlignment="1">
      <alignment/>
    </xf>
    <xf numFmtId="3" fontId="67" fillId="33" borderId="0" xfId="69" applyNumberFormat="1" applyFont="1" applyFill="1" applyAlignment="1">
      <alignment/>
    </xf>
    <xf numFmtId="3" fontId="67" fillId="4" borderId="0" xfId="69" applyNumberFormat="1" applyFont="1" applyFill="1" applyAlignment="1">
      <alignment/>
    </xf>
    <xf numFmtId="3" fontId="70" fillId="4" borderId="0" xfId="69" applyNumberFormat="1" applyFont="1" applyFill="1" applyAlignment="1">
      <alignment/>
    </xf>
    <xf numFmtId="180" fontId="70" fillId="2" borderId="0" xfId="69" applyNumberFormat="1" applyFont="1" applyFill="1" applyAlignment="1">
      <alignment/>
    </xf>
    <xf numFmtId="180" fontId="71" fillId="2" borderId="0" xfId="69" applyNumberFormat="1" applyFont="1" applyFill="1" applyAlignment="1">
      <alignment/>
    </xf>
    <xf numFmtId="3" fontId="73" fillId="33" borderId="14" xfId="0" applyNumberFormat="1" applyFont="1" applyFill="1" applyBorder="1" applyAlignment="1">
      <alignment/>
    </xf>
    <xf numFmtId="3" fontId="68" fillId="33" borderId="0" xfId="69" applyNumberFormat="1" applyFont="1" applyFill="1" applyAlignment="1">
      <alignment/>
    </xf>
    <xf numFmtId="3" fontId="68" fillId="4" borderId="0" xfId="69" applyNumberFormat="1" applyFont="1" applyFill="1" applyAlignment="1">
      <alignment/>
    </xf>
    <xf numFmtId="3" fontId="71" fillId="4" borderId="0" xfId="69" applyNumberFormat="1" applyFont="1" applyFill="1" applyAlignment="1">
      <alignment/>
    </xf>
    <xf numFmtId="180" fontId="71" fillId="2" borderId="0" xfId="69" applyNumberFormat="1" applyFont="1" applyFill="1" applyAlignment="1">
      <alignment horizontal="right"/>
    </xf>
    <xf numFmtId="180" fontId="71" fillId="2" borderId="19" xfId="69" applyNumberFormat="1" applyFont="1" applyFill="1" applyBorder="1" applyAlignment="1">
      <alignment/>
    </xf>
    <xf numFmtId="3" fontId="69" fillId="33" borderId="20" xfId="0" applyNumberFormat="1" applyFont="1" applyFill="1" applyBorder="1" applyAlignment="1">
      <alignment/>
    </xf>
    <xf numFmtId="3" fontId="67" fillId="33" borderId="21" xfId="0" applyNumberFormat="1" applyFont="1" applyFill="1" applyBorder="1" applyAlignment="1">
      <alignment/>
    </xf>
    <xf numFmtId="3" fontId="67" fillId="4" borderId="21" xfId="0" applyNumberFormat="1" applyFont="1" applyFill="1" applyBorder="1" applyAlignment="1">
      <alignment/>
    </xf>
    <xf numFmtId="180" fontId="67" fillId="2" borderId="21" xfId="69" applyNumberFormat="1" applyFont="1" applyFill="1" applyBorder="1" applyAlignment="1">
      <alignment/>
    </xf>
    <xf numFmtId="3" fontId="70" fillId="4" borderId="21" xfId="0" applyNumberFormat="1" applyFont="1" applyFill="1" applyBorder="1" applyAlignment="1">
      <alignment/>
    </xf>
    <xf numFmtId="180" fontId="70" fillId="2" borderId="21" xfId="69" applyNumberFormat="1" applyFont="1" applyFill="1" applyBorder="1" applyAlignment="1">
      <alignment/>
    </xf>
    <xf numFmtId="10" fontId="67" fillId="2" borderId="12" xfId="69" applyNumberFormat="1" applyFont="1" applyFill="1" applyBorder="1" applyAlignment="1">
      <alignment/>
    </xf>
    <xf numFmtId="180" fontId="71" fillId="2" borderId="12" xfId="69" applyNumberFormat="1" applyFont="1" applyFill="1" applyBorder="1" applyAlignment="1">
      <alignment/>
    </xf>
    <xf numFmtId="180" fontId="70" fillId="2" borderId="12" xfId="69" applyNumberFormat="1" applyFont="1" applyFill="1" applyBorder="1" applyAlignment="1">
      <alignment/>
    </xf>
    <xf numFmtId="181" fontId="68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9" fontId="68" fillId="33" borderId="0" xfId="69" applyFont="1" applyFill="1" applyAlignment="1">
      <alignment/>
    </xf>
    <xf numFmtId="182" fontId="2" fillId="33" borderId="0" xfId="55" applyFont="1" applyFill="1" applyAlignment="1">
      <alignment/>
    </xf>
    <xf numFmtId="0" fontId="78" fillId="33" borderId="10" xfId="0" applyFont="1" applyFill="1" applyBorder="1" applyAlignment="1">
      <alignment horizontal="center"/>
    </xf>
    <xf numFmtId="0" fontId="67" fillId="4" borderId="10" xfId="0" applyFont="1" applyFill="1" applyBorder="1" applyAlignment="1">
      <alignment horizontal="center"/>
    </xf>
    <xf numFmtId="3" fontId="79" fillId="33" borderId="0" xfId="0" applyNumberFormat="1" applyFont="1" applyFill="1" applyAlignment="1">
      <alignment/>
    </xf>
    <xf numFmtId="3" fontId="78" fillId="33" borderId="12" xfId="0" applyNumberFormat="1" applyFont="1" applyFill="1" applyBorder="1" applyAlignment="1">
      <alignment/>
    </xf>
    <xf numFmtId="0" fontId="78" fillId="33" borderId="0" xfId="0" applyFont="1" applyFill="1" applyAlignment="1">
      <alignment horizontal="center"/>
    </xf>
    <xf numFmtId="3" fontId="78" fillId="33" borderId="0" xfId="0" applyNumberFormat="1" applyFont="1" applyFill="1" applyAlignment="1">
      <alignment/>
    </xf>
    <xf numFmtId="3" fontId="78" fillId="33" borderId="13" xfId="0" applyNumberFormat="1" applyFont="1" applyFill="1" applyBorder="1" applyAlignment="1">
      <alignment/>
    </xf>
    <xf numFmtId="4" fontId="79" fillId="33" borderId="0" xfId="0" applyNumberFormat="1" applyFont="1" applyFill="1" applyAlignment="1">
      <alignment/>
    </xf>
    <xf numFmtId="0" fontId="78" fillId="4" borderId="10" xfId="0" applyFont="1" applyFill="1" applyBorder="1" applyAlignment="1">
      <alignment horizontal="center"/>
    </xf>
    <xf numFmtId="3" fontId="78" fillId="4" borderId="0" xfId="0" applyNumberFormat="1" applyFont="1" applyFill="1" applyAlignment="1">
      <alignment/>
    </xf>
    <xf numFmtId="3" fontId="79" fillId="4" borderId="0" xfId="0" applyNumberFormat="1" applyFont="1" applyFill="1" applyAlignment="1">
      <alignment/>
    </xf>
    <xf numFmtId="183" fontId="78" fillId="33" borderId="12" xfId="58" applyNumberFormat="1" applyFont="1" applyFill="1" applyBorder="1" applyAlignment="1">
      <alignment/>
    </xf>
    <xf numFmtId="183" fontId="78" fillId="4" borderId="12" xfId="58" applyNumberFormat="1" applyFont="1" applyFill="1" applyBorder="1" applyAlignment="1">
      <alignment/>
    </xf>
    <xf numFmtId="0" fontId="78" fillId="33" borderId="0" xfId="0" applyFont="1" applyFill="1" applyAlignment="1">
      <alignment horizontal="right"/>
    </xf>
    <xf numFmtId="3" fontId="78" fillId="33" borderId="0" xfId="69" applyNumberFormat="1" applyFont="1" applyFill="1" applyAlignment="1">
      <alignment/>
    </xf>
    <xf numFmtId="181" fontId="67" fillId="33" borderId="0" xfId="0" applyNumberFormat="1" applyFont="1" applyFill="1" applyAlignment="1">
      <alignment/>
    </xf>
    <xf numFmtId="3" fontId="79" fillId="33" borderId="0" xfId="69" applyNumberFormat="1" applyFont="1" applyFill="1" applyAlignment="1">
      <alignment/>
    </xf>
    <xf numFmtId="3" fontId="78" fillId="33" borderId="21" xfId="0" applyNumberFormat="1" applyFont="1" applyFill="1" applyBorder="1" applyAlignment="1">
      <alignment/>
    </xf>
    <xf numFmtId="0" fontId="67" fillId="33" borderId="22" xfId="66" applyFont="1" applyFill="1" applyBorder="1">
      <alignment/>
      <protection/>
    </xf>
    <xf numFmtId="0" fontId="69" fillId="33" borderId="0" xfId="0" applyFont="1" applyFill="1" applyBorder="1" applyAlignment="1">
      <alignment horizontal="center"/>
    </xf>
    <xf numFmtId="0" fontId="73" fillId="33" borderId="0" xfId="66" applyFont="1" applyFill="1" applyBorder="1">
      <alignment/>
      <protection/>
    </xf>
    <xf numFmtId="0" fontId="73" fillId="33" borderId="19" xfId="66" applyFont="1" applyFill="1" applyBorder="1">
      <alignment/>
      <protection/>
    </xf>
    <xf numFmtId="3" fontId="69" fillId="33" borderId="19" xfId="0" applyNumberFormat="1" applyFont="1" applyFill="1" applyBorder="1" applyAlignment="1">
      <alignment/>
    </xf>
    <xf numFmtId="0" fontId="69" fillId="33" borderId="19" xfId="66" applyFont="1" applyFill="1" applyBorder="1">
      <alignment/>
      <protection/>
    </xf>
    <xf numFmtId="3" fontId="69" fillId="33" borderId="12" xfId="0" applyNumberFormat="1" applyFont="1" applyFill="1" applyBorder="1" applyAlignment="1">
      <alignment/>
    </xf>
    <xf numFmtId="0" fontId="80" fillId="4" borderId="10" xfId="0" applyFont="1" applyFill="1" applyBorder="1" applyAlignment="1">
      <alignment horizontal="center"/>
    </xf>
    <xf numFmtId="0" fontId="80" fillId="2" borderId="10" xfId="0" applyFont="1" applyFill="1" applyBorder="1" applyAlignment="1">
      <alignment horizontal="center"/>
    </xf>
    <xf numFmtId="180" fontId="80" fillId="2" borderId="10" xfId="69" applyNumberFormat="1" applyFont="1" applyFill="1" applyBorder="1" applyAlignment="1">
      <alignment horizontal="center"/>
    </xf>
    <xf numFmtId="3" fontId="80" fillId="4" borderId="0" xfId="69" applyNumberFormat="1" applyFont="1" applyFill="1" applyAlignment="1">
      <alignment/>
    </xf>
    <xf numFmtId="180" fontId="80" fillId="2" borderId="0" xfId="69" applyNumberFormat="1" applyFont="1" applyFill="1" applyAlignment="1">
      <alignment/>
    </xf>
    <xf numFmtId="180" fontId="81" fillId="2" borderId="0" xfId="69" applyNumberFormat="1" applyFont="1" applyFill="1" applyAlignment="1">
      <alignment/>
    </xf>
    <xf numFmtId="3" fontId="81" fillId="4" borderId="0" xfId="69" applyNumberFormat="1" applyFont="1" applyFill="1" applyAlignment="1">
      <alignment/>
    </xf>
    <xf numFmtId="3" fontId="80" fillId="4" borderId="0" xfId="0" applyNumberFormat="1" applyFont="1" applyFill="1" applyAlignment="1">
      <alignment/>
    </xf>
    <xf numFmtId="3" fontId="81" fillId="4" borderId="0" xfId="0" applyNumberFormat="1" applyFont="1" applyFill="1" applyAlignment="1">
      <alignment/>
    </xf>
    <xf numFmtId="3" fontId="80" fillId="4" borderId="21" xfId="0" applyNumberFormat="1" applyFont="1" applyFill="1" applyBorder="1" applyAlignment="1">
      <alignment/>
    </xf>
    <xf numFmtId="180" fontId="80" fillId="2" borderId="21" xfId="69" applyNumberFormat="1" applyFont="1" applyFill="1" applyBorder="1" applyAlignment="1">
      <alignment/>
    </xf>
    <xf numFmtId="3" fontId="80" fillId="4" borderId="12" xfId="0" applyNumberFormat="1" applyFont="1" applyFill="1" applyBorder="1" applyAlignment="1">
      <alignment/>
    </xf>
    <xf numFmtId="180" fontId="80" fillId="2" borderId="12" xfId="69" applyNumberFormat="1" applyFont="1" applyFill="1" applyBorder="1" applyAlignment="1">
      <alignment/>
    </xf>
    <xf numFmtId="0" fontId="82" fillId="33" borderId="0" xfId="62" applyFont="1" applyFill="1" applyAlignment="1">
      <alignment horizontal="left"/>
      <protection/>
    </xf>
    <xf numFmtId="0" fontId="47" fillId="33" borderId="0" xfId="62" applyFont="1" applyFill="1">
      <alignment/>
      <protection/>
    </xf>
    <xf numFmtId="0" fontId="83" fillId="33" borderId="0" xfId="62" applyFont="1" applyFill="1" applyAlignment="1">
      <alignment horizontal="left"/>
      <protection/>
    </xf>
    <xf numFmtId="0" fontId="84" fillId="33" borderId="0" xfId="62" applyFont="1" applyFill="1" applyAlignment="1">
      <alignment horizontal="left"/>
      <protection/>
    </xf>
    <xf numFmtId="0" fontId="85" fillId="33" borderId="0" xfId="62" applyFont="1" applyFill="1" applyAlignment="1">
      <alignment horizontal="left" wrapText="1"/>
      <protection/>
    </xf>
    <xf numFmtId="0" fontId="47" fillId="0" borderId="0" xfId="62" applyFont="1">
      <alignment/>
      <protection/>
    </xf>
    <xf numFmtId="17" fontId="86" fillId="0" borderId="23" xfId="62" applyNumberFormat="1" applyFont="1" applyBorder="1" applyAlignment="1">
      <alignment horizontal="right" vertical="center" wrapText="1"/>
      <protection/>
    </xf>
    <xf numFmtId="0" fontId="87" fillId="34" borderId="24" xfId="62" applyFont="1" applyFill="1" applyBorder="1" applyAlignment="1">
      <alignment horizontal="left"/>
      <protection/>
    </xf>
    <xf numFmtId="0" fontId="47" fillId="34" borderId="0" xfId="62" applyFont="1" applyFill="1">
      <alignment/>
      <protection/>
    </xf>
    <xf numFmtId="0" fontId="47" fillId="34" borderId="24" xfId="62" applyFont="1" applyFill="1" applyBorder="1">
      <alignment/>
      <protection/>
    </xf>
    <xf numFmtId="0" fontId="86" fillId="35" borderId="24" xfId="62" applyFont="1" applyFill="1" applyBorder="1" applyAlignment="1">
      <alignment horizontal="left"/>
      <protection/>
    </xf>
    <xf numFmtId="0" fontId="88" fillId="35" borderId="0" xfId="62" applyFont="1" applyFill="1" applyAlignment="1">
      <alignment horizontal="center"/>
      <protection/>
    </xf>
    <xf numFmtId="0" fontId="89" fillId="35" borderId="24" xfId="62" applyFont="1" applyFill="1" applyBorder="1" applyAlignment="1">
      <alignment horizontal="center"/>
      <protection/>
    </xf>
    <xf numFmtId="0" fontId="88" fillId="0" borderId="25" xfId="62" applyFont="1" applyBorder="1" applyAlignment="1">
      <alignment horizontal="left"/>
      <protection/>
    </xf>
    <xf numFmtId="0" fontId="88" fillId="0" borderId="26" xfId="62" applyFont="1" applyBorder="1" applyAlignment="1">
      <alignment horizontal="right"/>
      <protection/>
    </xf>
    <xf numFmtId="3" fontId="88" fillId="0" borderId="26" xfId="62" applyNumberFormat="1" applyFont="1" applyBorder="1" applyAlignment="1">
      <alignment horizontal="right"/>
      <protection/>
    </xf>
    <xf numFmtId="3" fontId="89" fillId="35" borderId="25" xfId="62" applyNumberFormat="1" applyFont="1" applyFill="1" applyBorder="1" applyAlignment="1">
      <alignment horizontal="right"/>
      <protection/>
    </xf>
    <xf numFmtId="9" fontId="88" fillId="0" borderId="26" xfId="70" applyFont="1" applyBorder="1" applyAlignment="1">
      <alignment horizontal="right"/>
    </xf>
    <xf numFmtId="0" fontId="88" fillId="0" borderId="27" xfId="62" applyFont="1" applyBorder="1" applyAlignment="1">
      <alignment horizontal="left"/>
      <protection/>
    </xf>
    <xf numFmtId="0" fontId="88" fillId="0" borderId="28" xfId="62" applyFont="1" applyBorder="1" applyAlignment="1">
      <alignment horizontal="right"/>
      <protection/>
    </xf>
    <xf numFmtId="3" fontId="88" fillId="0" borderId="28" xfId="62" applyNumberFormat="1" applyFont="1" applyBorder="1" applyAlignment="1">
      <alignment horizontal="right"/>
      <protection/>
    </xf>
    <xf numFmtId="3" fontId="89" fillId="35" borderId="27" xfId="62" applyNumberFormat="1" applyFont="1" applyFill="1" applyBorder="1" applyAlignment="1">
      <alignment horizontal="right"/>
      <protection/>
    </xf>
    <xf numFmtId="0" fontId="87" fillId="0" borderId="27" xfId="62" applyFont="1" applyBorder="1" applyAlignment="1">
      <alignment horizontal="left"/>
      <protection/>
    </xf>
    <xf numFmtId="3" fontId="87" fillId="0" borderId="28" xfId="62" applyNumberFormat="1" applyFont="1" applyBorder="1" applyAlignment="1">
      <alignment horizontal="right"/>
      <protection/>
    </xf>
    <xf numFmtId="3" fontId="87" fillId="35" borderId="27" xfId="62" applyNumberFormat="1" applyFont="1" applyFill="1" applyBorder="1" applyAlignment="1">
      <alignment horizontal="right"/>
      <protection/>
    </xf>
    <xf numFmtId="9" fontId="88" fillId="0" borderId="28" xfId="70" applyFont="1" applyBorder="1" applyAlignment="1">
      <alignment horizontal="right"/>
    </xf>
    <xf numFmtId="9" fontId="87" fillId="0" borderId="28" xfId="70" applyFont="1" applyBorder="1" applyAlignment="1">
      <alignment horizontal="right"/>
    </xf>
    <xf numFmtId="0" fontId="89" fillId="34" borderId="0" xfId="62" applyFont="1" applyFill="1" applyAlignment="1">
      <alignment horizontal="left"/>
      <protection/>
    </xf>
    <xf numFmtId="0" fontId="89" fillId="34" borderId="24" xfId="62" applyFont="1" applyFill="1" applyBorder="1" applyAlignment="1">
      <alignment horizontal="left"/>
      <protection/>
    </xf>
    <xf numFmtId="0" fontId="90" fillId="35" borderId="0" xfId="62" applyFont="1" applyFill="1" applyAlignment="1">
      <alignment horizontal="center"/>
      <protection/>
    </xf>
    <xf numFmtId="0" fontId="89" fillId="35" borderId="25" xfId="62" applyFont="1" applyFill="1" applyBorder="1" applyAlignment="1">
      <alignment horizontal="right"/>
      <protection/>
    </xf>
    <xf numFmtId="0" fontId="89" fillId="35" borderId="27" xfId="62" applyFont="1" applyFill="1" applyBorder="1" applyAlignment="1">
      <alignment horizontal="right"/>
      <protection/>
    </xf>
    <xf numFmtId="0" fontId="88" fillId="0" borderId="27" xfId="62" applyFont="1" applyBorder="1" applyAlignment="1">
      <alignment horizontal="left" wrapText="1"/>
      <protection/>
    </xf>
    <xf numFmtId="0" fontId="87" fillId="35" borderId="27" xfId="62" applyFont="1" applyFill="1" applyBorder="1" applyAlignment="1">
      <alignment horizontal="left"/>
      <protection/>
    </xf>
    <xf numFmtId="3" fontId="87" fillId="35" borderId="28" xfId="62" applyNumberFormat="1" applyFont="1" applyFill="1" applyBorder="1" applyAlignment="1">
      <alignment horizontal="right"/>
      <protection/>
    </xf>
    <xf numFmtId="9" fontId="87" fillId="35" borderId="28" xfId="70" applyFont="1" applyFill="1" applyBorder="1" applyAlignment="1">
      <alignment horizontal="right"/>
    </xf>
    <xf numFmtId="3" fontId="47" fillId="33" borderId="0" xfId="62" applyNumberFormat="1" applyFont="1" applyFill="1">
      <alignment/>
      <protection/>
    </xf>
    <xf numFmtId="0" fontId="82" fillId="33" borderId="0" xfId="62" applyFont="1" applyFill="1" applyAlignment="1">
      <alignment horizontal="left" wrapText="1"/>
      <protection/>
    </xf>
    <xf numFmtId="0" fontId="87" fillId="0" borderId="29" xfId="62" applyFont="1" applyBorder="1" applyAlignment="1">
      <alignment horizontal="left" wrapText="1"/>
      <protection/>
    </xf>
    <xf numFmtId="0" fontId="89" fillId="35" borderId="29" xfId="62" applyFont="1" applyFill="1" applyBorder="1" applyAlignment="1">
      <alignment horizontal="right"/>
      <protection/>
    </xf>
    <xf numFmtId="0" fontId="86" fillId="35" borderId="30" xfId="62" applyFont="1" applyFill="1" applyBorder="1" applyAlignment="1">
      <alignment horizontal="left" wrapText="1"/>
      <protection/>
    </xf>
    <xf numFmtId="3" fontId="86" fillId="35" borderId="26" xfId="62" applyNumberFormat="1" applyFont="1" applyFill="1" applyBorder="1" applyAlignment="1">
      <alignment horizontal="right" wrapText="1"/>
      <protection/>
    </xf>
    <xf numFmtId="180" fontId="86" fillId="35" borderId="26" xfId="70" applyNumberFormat="1" applyFont="1" applyFill="1" applyBorder="1" applyAlignment="1">
      <alignment horizontal="right" wrapText="1"/>
    </xf>
    <xf numFmtId="3" fontId="87" fillId="35" borderId="30" xfId="62" applyNumberFormat="1" applyFont="1" applyFill="1" applyBorder="1" applyAlignment="1">
      <alignment horizontal="right" wrapText="1"/>
      <protection/>
    </xf>
    <xf numFmtId="0" fontId="88" fillId="0" borderId="30" xfId="62" applyFont="1" applyBorder="1" applyAlignment="1">
      <alignment horizontal="left" wrapText="1"/>
      <protection/>
    </xf>
    <xf numFmtId="0" fontId="88" fillId="0" borderId="26" xfId="62" applyFont="1" applyBorder="1" applyAlignment="1">
      <alignment horizontal="right" wrapText="1"/>
      <protection/>
    </xf>
    <xf numFmtId="3" fontId="88" fillId="0" borderId="26" xfId="62" applyNumberFormat="1" applyFont="1" applyBorder="1" applyAlignment="1">
      <alignment horizontal="right" wrapText="1"/>
      <protection/>
    </xf>
    <xf numFmtId="180" fontId="88" fillId="0" borderId="26" xfId="70" applyNumberFormat="1" applyFont="1" applyBorder="1" applyAlignment="1">
      <alignment horizontal="right" wrapText="1"/>
    </xf>
    <xf numFmtId="3" fontId="89" fillId="35" borderId="30" xfId="62" applyNumberFormat="1" applyFont="1" applyFill="1" applyBorder="1" applyAlignment="1">
      <alignment horizontal="right" wrapText="1"/>
      <protection/>
    </xf>
    <xf numFmtId="0" fontId="87" fillId="0" borderId="31" xfId="62" applyFont="1" applyBorder="1" applyAlignment="1">
      <alignment horizontal="left" wrapText="1"/>
      <protection/>
    </xf>
    <xf numFmtId="3" fontId="87" fillId="0" borderId="28" xfId="62" applyNumberFormat="1" applyFont="1" applyBorder="1" applyAlignment="1">
      <alignment horizontal="right" wrapText="1"/>
      <protection/>
    </xf>
    <xf numFmtId="180" fontId="87" fillId="0" borderId="28" xfId="70" applyNumberFormat="1" applyFont="1" applyBorder="1" applyAlignment="1">
      <alignment horizontal="right" wrapText="1"/>
    </xf>
    <xf numFmtId="3" fontId="87" fillId="35" borderId="31" xfId="62" applyNumberFormat="1" applyFont="1" applyFill="1" applyBorder="1" applyAlignment="1">
      <alignment horizontal="right" wrapText="1"/>
      <protection/>
    </xf>
    <xf numFmtId="0" fontId="89" fillId="35" borderId="30" xfId="62" applyFont="1" applyFill="1" applyBorder="1" applyAlignment="1">
      <alignment horizontal="right" wrapText="1"/>
      <protection/>
    </xf>
    <xf numFmtId="0" fontId="88" fillId="0" borderId="32" xfId="62" applyFont="1" applyBorder="1" applyAlignment="1">
      <alignment horizontal="left" wrapText="1"/>
      <protection/>
    </xf>
    <xf numFmtId="3" fontId="88" fillId="0" borderId="33" xfId="62" applyNumberFormat="1" applyFont="1" applyBorder="1" applyAlignment="1">
      <alignment horizontal="right" wrapText="1"/>
      <protection/>
    </xf>
    <xf numFmtId="180" fontId="88" fillId="0" borderId="33" xfId="70" applyNumberFormat="1" applyFont="1" applyBorder="1" applyAlignment="1">
      <alignment horizontal="right" wrapText="1"/>
    </xf>
    <xf numFmtId="3" fontId="89" fillId="35" borderId="32" xfId="62" applyNumberFormat="1" applyFont="1" applyFill="1" applyBorder="1" applyAlignment="1">
      <alignment horizontal="right" wrapText="1"/>
      <protection/>
    </xf>
    <xf numFmtId="0" fontId="86" fillId="34" borderId="29" xfId="62" applyFont="1" applyFill="1" applyBorder="1" applyAlignment="1">
      <alignment horizontal="left" wrapText="1"/>
      <protection/>
    </xf>
    <xf numFmtId="3" fontId="86" fillId="34" borderId="0" xfId="62" applyNumberFormat="1" applyFont="1" applyFill="1" applyAlignment="1">
      <alignment horizontal="right" wrapText="1"/>
      <protection/>
    </xf>
    <xf numFmtId="180" fontId="87" fillId="34" borderId="0" xfId="70" applyNumberFormat="1" applyFont="1" applyFill="1" applyBorder="1" applyAlignment="1">
      <alignment horizontal="right" wrapText="1"/>
    </xf>
    <xf numFmtId="3" fontId="87" fillId="34" borderId="29" xfId="62" applyNumberFormat="1" applyFont="1" applyFill="1" applyBorder="1" applyAlignment="1">
      <alignment horizontal="right" wrapText="1"/>
      <protection/>
    </xf>
    <xf numFmtId="0" fontId="47" fillId="33" borderId="0" xfId="62" applyFont="1" applyFill="1" applyAlignment="1">
      <alignment wrapText="1"/>
      <protection/>
    </xf>
    <xf numFmtId="0" fontId="91" fillId="33" borderId="0" xfId="62" applyFont="1" applyFill="1" applyAlignment="1">
      <alignment horizontal="right"/>
      <protection/>
    </xf>
    <xf numFmtId="0" fontId="91" fillId="33" borderId="0" xfId="62" applyFont="1" applyFill="1" applyAlignment="1">
      <alignment horizontal="left"/>
      <protection/>
    </xf>
    <xf numFmtId="180" fontId="91" fillId="33" borderId="0" xfId="62" applyNumberFormat="1" applyFont="1" applyFill="1" applyAlignment="1">
      <alignment horizontal="left"/>
      <protection/>
    </xf>
    <xf numFmtId="0" fontId="92" fillId="33" borderId="0" xfId="62" applyFont="1" applyFill="1" applyAlignment="1">
      <alignment horizontal="right"/>
      <protection/>
    </xf>
    <xf numFmtId="0" fontId="92" fillId="33" borderId="0" xfId="62" applyFont="1" applyFill="1" applyAlignment="1">
      <alignment horizontal="left"/>
      <protection/>
    </xf>
    <xf numFmtId="0" fontId="86" fillId="33" borderId="0" xfId="62" applyFont="1" applyFill="1" applyAlignment="1">
      <alignment horizontal="left" wrapText="1"/>
      <protection/>
    </xf>
    <xf numFmtId="0" fontId="88" fillId="33" borderId="0" xfId="62" applyFont="1" applyFill="1" applyAlignment="1">
      <alignment horizontal="right"/>
      <protection/>
    </xf>
    <xf numFmtId="0" fontId="88" fillId="33" borderId="0" xfId="62" applyFont="1" applyFill="1" applyAlignment="1">
      <alignment horizontal="left"/>
      <protection/>
    </xf>
    <xf numFmtId="180" fontId="88" fillId="33" borderId="0" xfId="62" applyNumberFormat="1" applyFont="1" applyFill="1" applyAlignment="1">
      <alignment horizontal="left"/>
      <protection/>
    </xf>
    <xf numFmtId="0" fontId="89" fillId="33" borderId="0" xfId="62" applyFont="1" applyFill="1" applyAlignment="1">
      <alignment horizontal="right"/>
      <protection/>
    </xf>
    <xf numFmtId="0" fontId="89" fillId="33" borderId="0" xfId="62" applyFont="1" applyFill="1" applyAlignment="1">
      <alignment horizontal="left"/>
      <protection/>
    </xf>
    <xf numFmtId="0" fontId="88" fillId="0" borderId="25" xfId="62" applyFont="1" applyBorder="1" applyAlignment="1">
      <alignment horizontal="left" wrapText="1"/>
      <protection/>
    </xf>
    <xf numFmtId="3" fontId="89" fillId="35" borderId="25" xfId="62" applyNumberFormat="1" applyFont="1" applyFill="1" applyBorder="1" applyAlignment="1">
      <alignment horizontal="right" wrapText="1"/>
      <protection/>
    </xf>
    <xf numFmtId="0" fontId="88" fillId="0" borderId="34" xfId="62" applyFont="1" applyBorder="1" applyAlignment="1">
      <alignment horizontal="left" wrapText="1"/>
      <protection/>
    </xf>
    <xf numFmtId="0" fontId="88" fillId="0" borderId="33" xfId="62" applyFont="1" applyBorder="1" applyAlignment="1">
      <alignment horizontal="right" wrapText="1"/>
      <protection/>
    </xf>
    <xf numFmtId="0" fontId="89" fillId="35" borderId="34" xfId="62" applyFont="1" applyFill="1" applyBorder="1" applyAlignment="1">
      <alignment horizontal="right" wrapText="1"/>
      <protection/>
    </xf>
    <xf numFmtId="0" fontId="87" fillId="0" borderId="27" xfId="62" applyFont="1" applyBorder="1" applyAlignment="1">
      <alignment horizontal="left" wrapText="1"/>
      <protection/>
    </xf>
    <xf numFmtId="3" fontId="87" fillId="35" borderId="27" xfId="62" applyNumberFormat="1" applyFont="1" applyFill="1" applyBorder="1" applyAlignment="1">
      <alignment horizontal="right" wrapText="1"/>
      <protection/>
    </xf>
    <xf numFmtId="0" fontId="85" fillId="33" borderId="0" xfId="62" applyFont="1" applyFill="1" applyAlignment="1">
      <alignment horizontal="left"/>
      <protection/>
    </xf>
    <xf numFmtId="9" fontId="88" fillId="0" borderId="26" xfId="70" applyFont="1" applyBorder="1" applyAlignment="1">
      <alignment horizontal="right" wrapText="1"/>
    </xf>
    <xf numFmtId="9" fontId="88" fillId="0" borderId="33" xfId="70" applyFont="1" applyBorder="1" applyAlignment="1">
      <alignment horizontal="right" wrapText="1"/>
    </xf>
    <xf numFmtId="9" fontId="87" fillId="0" borderId="28" xfId="70" applyFont="1" applyBorder="1" applyAlignment="1">
      <alignment horizontal="right" wrapText="1"/>
    </xf>
    <xf numFmtId="9" fontId="86" fillId="34" borderId="0" xfId="70" applyFont="1" applyFill="1" applyAlignment="1">
      <alignment horizontal="right" wrapText="1"/>
    </xf>
    <xf numFmtId="180" fontId="86" fillId="34" borderId="0" xfId="70" applyNumberFormat="1" applyFont="1" applyFill="1" applyAlignment="1">
      <alignment horizontal="right" wrapText="1"/>
    </xf>
    <xf numFmtId="0" fontId="83" fillId="33" borderId="0" xfId="62" applyFont="1" applyFill="1" applyAlignment="1">
      <alignment horizontal="left"/>
      <protection/>
    </xf>
    <xf numFmtId="183" fontId="87" fillId="35" borderId="30" xfId="55" applyNumberFormat="1" applyFont="1" applyFill="1" applyBorder="1" applyAlignment="1">
      <alignment horizontal="right" wrapText="1"/>
    </xf>
    <xf numFmtId="183" fontId="89" fillId="35" borderId="30" xfId="55" applyNumberFormat="1" applyFont="1" applyFill="1" applyBorder="1" applyAlignment="1">
      <alignment horizontal="right" wrapText="1"/>
    </xf>
    <xf numFmtId="183" fontId="87" fillId="35" borderId="31" xfId="55" applyNumberFormat="1" applyFont="1" applyFill="1" applyBorder="1" applyAlignment="1">
      <alignment horizontal="right" wrapText="1"/>
    </xf>
    <xf numFmtId="183" fontId="89" fillId="35" borderId="32" xfId="55" applyNumberFormat="1" applyFont="1" applyFill="1" applyBorder="1" applyAlignment="1">
      <alignment horizontal="right" wrapText="1"/>
    </xf>
    <xf numFmtId="183" fontId="87" fillId="34" borderId="29" xfId="55" applyNumberFormat="1" applyFont="1" applyFill="1" applyBorder="1" applyAlignment="1">
      <alignment horizontal="right" wrapText="1"/>
    </xf>
    <xf numFmtId="183" fontId="92" fillId="33" borderId="0" xfId="55" applyNumberFormat="1" applyFont="1" applyFill="1" applyAlignment="1">
      <alignment horizontal="left"/>
    </xf>
    <xf numFmtId="183" fontId="89" fillId="33" borderId="0" xfId="55" applyNumberFormat="1" applyFont="1" applyFill="1" applyAlignment="1">
      <alignment horizontal="left"/>
    </xf>
    <xf numFmtId="183" fontId="89" fillId="35" borderId="25" xfId="55" applyNumberFormat="1" applyFont="1" applyFill="1" applyBorder="1" applyAlignment="1">
      <alignment horizontal="right" wrapText="1"/>
    </xf>
    <xf numFmtId="183" fontId="89" fillId="35" borderId="34" xfId="55" applyNumberFormat="1" applyFont="1" applyFill="1" applyBorder="1" applyAlignment="1">
      <alignment horizontal="right" wrapText="1"/>
    </xf>
    <xf numFmtId="183" fontId="87" fillId="35" borderId="27" xfId="55" applyNumberFormat="1" applyFont="1" applyFill="1" applyBorder="1" applyAlignment="1">
      <alignment horizontal="right" wrapText="1"/>
    </xf>
    <xf numFmtId="183" fontId="86" fillId="35" borderId="26" xfId="55" applyNumberFormat="1" applyFont="1" applyFill="1" applyBorder="1" applyAlignment="1">
      <alignment horizontal="right" wrapText="1"/>
    </xf>
    <xf numFmtId="183" fontId="88" fillId="0" borderId="26" xfId="55" applyNumberFormat="1" applyFont="1" applyBorder="1" applyAlignment="1">
      <alignment horizontal="right" wrapText="1"/>
    </xf>
    <xf numFmtId="183" fontId="87" fillId="0" borderId="28" xfId="55" applyNumberFormat="1" applyFont="1" applyBorder="1" applyAlignment="1">
      <alignment horizontal="right" wrapText="1"/>
    </xf>
    <xf numFmtId="183" fontId="88" fillId="0" borderId="33" xfId="55" applyNumberFormat="1" applyFont="1" applyBorder="1" applyAlignment="1">
      <alignment horizontal="right" wrapText="1"/>
    </xf>
    <xf numFmtId="183" fontId="91" fillId="33" borderId="0" xfId="55" applyNumberFormat="1" applyFont="1" applyFill="1" applyAlignment="1">
      <alignment horizontal="left"/>
    </xf>
    <xf numFmtId="183" fontId="88" fillId="33" borderId="0" xfId="55" applyNumberFormat="1" applyFont="1" applyFill="1" applyAlignment="1">
      <alignment horizontal="left"/>
    </xf>
    <xf numFmtId="0" fontId="83" fillId="33" borderId="0" xfId="62" applyFont="1" applyFill="1" applyAlignment="1">
      <alignment horizontal="left"/>
      <protection/>
    </xf>
    <xf numFmtId="0" fontId="83" fillId="33" borderId="0" xfId="62" applyFont="1" applyFill="1" applyAlignment="1" quotePrefix="1">
      <alignment horizontal="left"/>
      <protection/>
    </xf>
    <xf numFmtId="0" fontId="5" fillId="36" borderId="35" xfId="62" applyFont="1" applyFill="1" applyBorder="1" applyAlignment="1">
      <alignment horizontal="right" vertical="center" wrapText="1"/>
      <protection/>
    </xf>
    <xf numFmtId="0" fontId="5" fillId="36" borderId="35" xfId="62" applyFont="1" applyFill="1" applyBorder="1" applyAlignment="1" quotePrefix="1">
      <alignment horizontal="right" vertical="center" wrapText="1"/>
      <protection/>
    </xf>
    <xf numFmtId="0" fontId="93" fillId="36" borderId="35" xfId="62" applyFont="1" applyFill="1" applyBorder="1" applyAlignment="1">
      <alignment horizontal="right" vertical="center" wrapText="1"/>
      <protection/>
    </xf>
    <xf numFmtId="0" fontId="93" fillId="36" borderId="35" xfId="62" applyFont="1" applyFill="1" applyBorder="1" applyAlignment="1" quotePrefix="1">
      <alignment horizontal="right" vertical="center" wrapText="1"/>
      <protection/>
    </xf>
    <xf numFmtId="0" fontId="83" fillId="33" borderId="0" xfId="62" applyFont="1" applyFill="1" applyAlignment="1">
      <alignment horizontal="left"/>
      <protection/>
    </xf>
    <xf numFmtId="0" fontId="83" fillId="33" borderId="0" xfId="62" applyFont="1" applyFill="1" applyAlignment="1">
      <alignment/>
      <protection/>
    </xf>
    <xf numFmtId="49" fontId="86" fillId="0" borderId="35" xfId="62" applyNumberFormat="1" applyFont="1" applyBorder="1" applyAlignment="1" quotePrefix="1">
      <alignment vertical="center" wrapText="1"/>
      <protection/>
    </xf>
    <xf numFmtId="49" fontId="86" fillId="0" borderId="35" xfId="62" applyNumberFormat="1" applyFont="1" applyBorder="1" applyAlignment="1" quotePrefix="1">
      <alignment horizontal="right" vertical="center" wrapText="1"/>
      <protection/>
    </xf>
    <xf numFmtId="0" fontId="86" fillId="0" borderId="36" xfId="62" applyFont="1" applyBorder="1" applyAlignment="1">
      <alignment horizontal="right" wrapText="1"/>
      <protection/>
    </xf>
    <xf numFmtId="0" fontId="63" fillId="0" borderId="36" xfId="62" applyFont="1" applyBorder="1" applyAlignment="1">
      <alignment horizontal="right" wrapText="1"/>
      <protection/>
    </xf>
    <xf numFmtId="0" fontId="86" fillId="0" borderId="36" xfId="62" applyFont="1" applyBorder="1" applyAlignment="1" quotePrefix="1">
      <alignment horizontal="right" wrapText="1"/>
      <protection/>
    </xf>
    <xf numFmtId="0" fontId="94" fillId="36" borderId="36" xfId="62" applyFont="1" applyFill="1" applyBorder="1" applyAlignment="1" quotePrefix="1">
      <alignment horizontal="right" wrapText="1"/>
      <protection/>
    </xf>
    <xf numFmtId="0" fontId="63" fillId="33" borderId="0" xfId="62" applyFont="1" applyFill="1" applyAlignment="1">
      <alignment horizontal="right"/>
      <protection/>
    </xf>
    <xf numFmtId="0" fontId="47" fillId="33" borderId="0" xfId="62" applyFont="1" applyFill="1" applyAlignment="1">
      <alignment horizontal="right"/>
      <protection/>
    </xf>
    <xf numFmtId="0" fontId="47" fillId="0" borderId="36" xfId="62" applyFont="1" applyBorder="1" applyAlignment="1">
      <alignment horizontal="right" wrapText="1"/>
      <protection/>
    </xf>
    <xf numFmtId="0" fontId="94" fillId="36" borderId="36" xfId="62" applyFont="1" applyFill="1" applyBorder="1" applyAlignment="1">
      <alignment horizontal="right" wrapText="1"/>
      <protection/>
    </xf>
    <xf numFmtId="17" fontId="86" fillId="0" borderId="35" xfId="62" applyNumberFormat="1" applyFont="1" applyBorder="1" applyAlignment="1">
      <alignment vertical="center" wrapText="1"/>
      <protection/>
    </xf>
    <xf numFmtId="0" fontId="83" fillId="33" borderId="37" xfId="62" applyFont="1" applyFill="1" applyBorder="1" applyAlignment="1">
      <alignment/>
      <protection/>
    </xf>
    <xf numFmtId="17" fontId="86" fillId="0" borderId="35" xfId="62" applyNumberFormat="1" applyFont="1" applyBorder="1" applyAlignment="1">
      <alignment horizontal="right" vertical="center" wrapText="1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Incorrecto" xfId="54"/>
    <cellStyle name="Comma" xfId="55"/>
    <cellStyle name="Comma [0]" xfId="56"/>
    <cellStyle name="Millares [0] 2" xfId="57"/>
    <cellStyle name="Millares_INCH JUNTA MES MARZO NUEVA PRESENTACIÓN 2005" xfId="58"/>
    <cellStyle name="Currency" xfId="59"/>
    <cellStyle name="Currency [0]" xfId="60"/>
    <cellStyle name="Neutral" xfId="61"/>
    <cellStyle name="Normal 15" xfId="62"/>
    <cellStyle name="Normal 16" xfId="63"/>
    <cellStyle name="Normal 2" xfId="64"/>
    <cellStyle name="Normal 5" xfId="65"/>
    <cellStyle name="Normal_INCH JUNTA DICIEMBRE ACTUALIZADA EN FEBRERO 8 2004" xfId="66"/>
    <cellStyle name="Normal_INCH JUNTA MES MARZO NUEVA PRESENTACIÓN 2005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252"/>
      <c r="C1" s="252"/>
      <c r="D1" s="252"/>
      <c r="E1" s="252"/>
    </row>
    <row r="2" spans="1:5" ht="15">
      <c r="A2" s="144" t="s">
        <v>97</v>
      </c>
      <c r="B2" s="252"/>
      <c r="C2" s="252"/>
      <c r="D2" s="252"/>
      <c r="E2" s="252"/>
    </row>
    <row r="3" spans="1:5" ht="15">
      <c r="A3" s="144" t="s">
        <v>131</v>
      </c>
      <c r="B3" s="252"/>
      <c r="C3" s="252"/>
      <c r="D3" s="252"/>
      <c r="E3" s="252"/>
    </row>
    <row r="4" spans="1:5" ht="15">
      <c r="A4" s="146" t="s">
        <v>132</v>
      </c>
      <c r="B4" s="252"/>
      <c r="C4" s="252"/>
      <c r="D4" s="252"/>
      <c r="E4" s="252"/>
    </row>
    <row r="5" spans="2:5" ht="15.75" thickBot="1">
      <c r="B5" s="252"/>
      <c r="C5" s="252"/>
      <c r="D5" s="252"/>
      <c r="E5" s="252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>(C18-B18)/B18</f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>(C19-B19)/B19</f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>(C20-B20)/B20</f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>(C21-B21)/B21</f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>(C22-B22)/B22</f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>(C23-B23)/B23</f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>(C24-B24)/B24</f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>(C25-B25)/B25</f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>(C26-B26)/B26</f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>(C27-B27)/B27</f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>(C28-B28)/B28</f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>(C32-B32)/B32</f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>(C33-B33)/B33</f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>(C34-B34)/B34</f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>(C35-B35)/B35</f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>(C36-B36)/B36</f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>(C37-B37)/B37</f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2"/>
      <c r="C53" s="252"/>
      <c r="D53" s="252"/>
      <c r="E53" s="252"/>
    </row>
    <row r="54" spans="1:5" ht="15">
      <c r="A54" s="144" t="s">
        <v>122</v>
      </c>
      <c r="B54" s="252"/>
      <c r="C54" s="252"/>
      <c r="D54" s="252"/>
      <c r="E54" s="252"/>
    </row>
    <row r="55" spans="1:5" ht="15">
      <c r="A55" s="144" t="s">
        <v>131</v>
      </c>
      <c r="B55" s="252"/>
      <c r="C55" s="252"/>
      <c r="D55" s="252"/>
      <c r="E55" s="252"/>
    </row>
    <row r="56" spans="1:5" ht="15">
      <c r="A56" s="146" t="s">
        <v>132</v>
      </c>
      <c r="B56" s="252"/>
      <c r="C56" s="252"/>
      <c r="D56" s="252"/>
      <c r="E56" s="252"/>
    </row>
    <row r="57" spans="2:5" ht="15.75" thickBot="1">
      <c r="B57" s="252"/>
      <c r="C57" s="252"/>
      <c r="D57" s="252"/>
      <c r="E57" s="252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>+B60/$B$60</f>
        <v>1</v>
      </c>
      <c r="D60" s="185">
        <v>1726220</v>
      </c>
      <c r="E60" s="184">
        <f>+D60/$D$60</f>
        <v>1</v>
      </c>
      <c r="F60" s="184">
        <f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>+B61/$B$60</f>
        <v>-0.5498940591505797</v>
      </c>
      <c r="D61" s="190">
        <v>-972781</v>
      </c>
      <c r="E61" s="189">
        <f aca="true" t="shared" si="0" ref="E61:E87">+D61/$D$60</f>
        <v>-0.5635324582034735</v>
      </c>
      <c r="F61" s="189">
        <f>(D61-B61)/B61</f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>+B62/$B$60</f>
        <v>0.45010594084942035</v>
      </c>
      <c r="D62" s="194">
        <f>SUM(D60:D61)</f>
        <v>753439</v>
      </c>
      <c r="E62" s="193">
        <f t="shared" si="0"/>
        <v>0.4364675417965265</v>
      </c>
      <c r="F62" s="193">
        <f>(D62-B62)/B62</f>
        <v>0.09297970244174171</v>
      </c>
    </row>
    <row r="63" spans="1:6" ht="15.75" thickBot="1">
      <c r="A63" s="186" t="s">
        <v>170</v>
      </c>
      <c r="B63" s="188">
        <v>-84830</v>
      </c>
      <c r="C63" s="189">
        <f>+B63/$B$60</f>
        <v>-0.05538959788183596</v>
      </c>
      <c r="D63" s="190">
        <v>-96265</v>
      </c>
      <c r="E63" s="189">
        <f t="shared" si="0"/>
        <v>-0.05576635654783284</v>
      </c>
      <c r="F63" s="189">
        <f>(D63-B63)/B63</f>
        <v>0.13479900978427442</v>
      </c>
    </row>
    <row r="64" spans="1:6" ht="15.75" thickBot="1">
      <c r="A64" s="186" t="s">
        <v>171</v>
      </c>
      <c r="B64" s="188">
        <v>-382688</v>
      </c>
      <c r="C64" s="189">
        <f>+B64/$B$60</f>
        <v>-0.24987545012618226</v>
      </c>
      <c r="D64" s="190">
        <v>-436316</v>
      </c>
      <c r="E64" s="189">
        <f t="shared" si="0"/>
        <v>-0.25275804937956925</v>
      </c>
      <c r="F64" s="189">
        <f>(D64-B64)/B64</f>
        <v>0.14013504473618196</v>
      </c>
    </row>
    <row r="65" spans="1:6" ht="15.75" thickBot="1">
      <c r="A65" s="186" t="s">
        <v>172</v>
      </c>
      <c r="B65" s="188">
        <v>-29293</v>
      </c>
      <c r="C65" s="189">
        <f>+B65/$B$60</f>
        <v>-0.019126812339415548</v>
      </c>
      <c r="D65" s="190">
        <v>-32449</v>
      </c>
      <c r="E65" s="189">
        <f t="shared" si="0"/>
        <v>-0.018797719873480785</v>
      </c>
      <c r="F65" s="189">
        <f>(D65-B65)/B65</f>
        <v>0.10773905028505104</v>
      </c>
    </row>
    <row r="66" spans="1:6" ht="15.75" thickBot="1">
      <c r="A66" s="186" t="s">
        <v>173</v>
      </c>
      <c r="B66" s="188">
        <v>1077</v>
      </c>
      <c r="C66" s="189">
        <f>+B66/$B$60</f>
        <v>0.0007032252377547723</v>
      </c>
      <c r="D66" s="190">
        <v>8166</v>
      </c>
      <c r="E66" s="189">
        <f t="shared" si="0"/>
        <v>0.004730567366847795</v>
      </c>
      <c r="F66" s="189">
        <f>(D66-B66)/B66</f>
        <v>6.582172701949861</v>
      </c>
    </row>
    <row r="67" spans="1:6" ht="15.75" thickBot="1">
      <c r="A67" s="186" t="s">
        <v>174</v>
      </c>
      <c r="B67" s="188">
        <v>2033</v>
      </c>
      <c r="C67" s="189">
        <f>+B67/$B$60</f>
        <v>0.001327443740348609</v>
      </c>
      <c r="D67" s="190">
        <v>2206</v>
      </c>
      <c r="E67" s="189">
        <f t="shared" si="0"/>
        <v>0.0012779367635643198</v>
      </c>
      <c r="F67" s="189">
        <f>(D67-B67)/B67</f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>+B68/$B$60</f>
        <v>0.12774474948009</v>
      </c>
      <c r="D68" s="185">
        <f>SUM(D62:D67)</f>
        <v>198781</v>
      </c>
      <c r="E68" s="184">
        <f t="shared" si="0"/>
        <v>0.11515392012605577</v>
      </c>
      <c r="F68" s="184">
        <f>(D68-B68)/B68</f>
        <v>0.016039418737189677</v>
      </c>
    </row>
    <row r="69" spans="1:6" ht="15.75" thickBot="1">
      <c r="A69" s="186" t="s">
        <v>176</v>
      </c>
      <c r="B69" s="188">
        <v>3334</v>
      </c>
      <c r="C69" s="189">
        <f>+B69/$B$60</f>
        <v>0.0021769293803847825</v>
      </c>
      <c r="D69" s="190">
        <v>3035</v>
      </c>
      <c r="E69" s="189">
        <f t="shared" si="0"/>
        <v>0.0017581768256653267</v>
      </c>
      <c r="F69" s="189">
        <f>(D69-B69)/B69</f>
        <v>-0.08968206358728255</v>
      </c>
    </row>
    <row r="70" spans="1:6" ht="15.75" thickBot="1">
      <c r="A70" s="186" t="s">
        <v>177</v>
      </c>
      <c r="B70" s="188">
        <v>-40751</v>
      </c>
      <c r="C70" s="189">
        <f>+B70/$B$60</f>
        <v>-0.026608293095399</v>
      </c>
      <c r="D70" s="190">
        <v>-50910</v>
      </c>
      <c r="E70" s="189">
        <f t="shared" si="0"/>
        <v>-0.029492185237107667</v>
      </c>
      <c r="F70" s="189">
        <f>(D70-B70)/B70</f>
        <v>0.24929449584059288</v>
      </c>
    </row>
    <row r="71" spans="1:6" ht="15.75" thickBot="1">
      <c r="A71" s="186" t="s">
        <v>195</v>
      </c>
      <c r="B71" s="188">
        <v>43363</v>
      </c>
      <c r="C71" s="189">
        <f>+B71/$B$60</f>
        <v>0.02831379385771605</v>
      </c>
      <c r="D71" s="190">
        <v>46468</v>
      </c>
      <c r="E71" s="189">
        <f t="shared" si="0"/>
        <v>0.026918932696875255</v>
      </c>
      <c r="F71" s="189">
        <f>(D71-B71)/B71</f>
        <v>0.07160482438945645</v>
      </c>
    </row>
    <row r="72" spans="1:6" ht="15.75" thickBot="1">
      <c r="A72" s="186" t="s">
        <v>178</v>
      </c>
      <c r="B72" s="188">
        <v>6535</v>
      </c>
      <c r="C72" s="189">
        <f>+B72/$B$60</f>
        <v>0.004267016646914983</v>
      </c>
      <c r="D72" s="190">
        <v>5949</v>
      </c>
      <c r="E72" s="189">
        <f t="shared" si="0"/>
        <v>0.003446258298478757</v>
      </c>
      <c r="F72" s="189">
        <f>(D72-B72)/B72</f>
        <v>-0.08967100229533283</v>
      </c>
    </row>
    <row r="73" spans="1:6" ht="15.75" thickBot="1">
      <c r="A73" s="186" t="s">
        <v>179</v>
      </c>
      <c r="B73" s="188">
        <v>-6192</v>
      </c>
      <c r="C73" s="189">
        <f>+B73/$B$60</f>
        <v>-0.004043055405921587</v>
      </c>
      <c r="D73" s="190">
        <v>-4194</v>
      </c>
      <c r="E73" s="189">
        <f t="shared" si="0"/>
        <v>-0.002429586031907868</v>
      </c>
      <c r="F73" s="189">
        <f>(D73-B73)/B73</f>
        <v>-0.3226744186046512</v>
      </c>
    </row>
    <row r="74" spans="1:6" ht="15.75" thickBot="1">
      <c r="A74" s="186" t="s">
        <v>180</v>
      </c>
      <c r="B74" s="187">
        <v>1468</v>
      </c>
      <c r="C74" s="189">
        <f>+B74/$B$60</f>
        <v>0.0009585279935227536</v>
      </c>
      <c r="D74" s="195">
        <v>390</v>
      </c>
      <c r="E74" s="189">
        <f t="shared" si="0"/>
        <v>0.00022592717034908643</v>
      </c>
      <c r="F74" s="189">
        <f>(D74-B74)/B74</f>
        <v>-0.7343324250681199</v>
      </c>
    </row>
    <row r="75" spans="1:6" ht="15.75" thickBot="1">
      <c r="A75" s="186" t="s">
        <v>181</v>
      </c>
      <c r="B75" s="187">
        <v>3206</v>
      </c>
      <c r="C75" s="189">
        <f>+B75/$B$60</f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>+B76/$B$60</f>
        <v>0.1349030208649605</v>
      </c>
      <c r="D76" s="194">
        <f>SUM(D68:D75)</f>
        <v>199519</v>
      </c>
      <c r="E76" s="193">
        <f t="shared" si="0"/>
        <v>0.11558144384840865</v>
      </c>
      <c r="F76" s="193">
        <f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>+B77/$B$60</f>
        <v>-0.02384240441654179</v>
      </c>
      <c r="D77" s="190">
        <v>-51436</v>
      </c>
      <c r="E77" s="189">
        <f t="shared" si="0"/>
        <v>-0.02979689726686054</v>
      </c>
      <c r="F77" s="189">
        <f>(D77-B77)/B77</f>
        <v>0.4086265918115843</v>
      </c>
    </row>
    <row r="78" spans="1:6" ht="15.75" thickBot="1">
      <c r="A78" s="196" t="s">
        <v>184</v>
      </c>
      <c r="B78" s="197">
        <v>-10883</v>
      </c>
      <c r="C78" s="198">
        <f>+B78/$B$60</f>
        <v>-0.007106035526912894</v>
      </c>
      <c r="D78" s="199">
        <v>3407</v>
      </c>
      <c r="E78" s="198">
        <f t="shared" si="0"/>
        <v>0.0019736765881521474</v>
      </c>
      <c r="F78" s="198">
        <f>(D78-B78)/B78</f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>+B79/$B$60</f>
        <v>0.10395458092150583</v>
      </c>
      <c r="D79" s="194">
        <f>SUM(D76:D78)</f>
        <v>151490</v>
      </c>
      <c r="E79" s="193">
        <f t="shared" si="0"/>
        <v>0.08775822316970026</v>
      </c>
      <c r="F79" s="193">
        <f>(D79-B79)/B79</f>
        <v>-0.04847746344404804</v>
      </c>
    </row>
    <row r="80" spans="1:6" ht="15.75" thickBot="1">
      <c r="A80" s="186" t="s">
        <v>186</v>
      </c>
      <c r="B80" s="187">
        <v>254</v>
      </c>
      <c r="C80" s="189">
        <f>+B80/$B$60</f>
        <v>0.0001658488490155173</v>
      </c>
      <c r="D80" s="195">
        <v>-304</v>
      </c>
      <c r="E80" s="189">
        <f t="shared" si="0"/>
        <v>-0.00017610733278492893</v>
      </c>
      <c r="F80" s="189">
        <f>(D80-B80)/B80</f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>+B81/$B$60</f>
        <v>0.10412042977052134</v>
      </c>
      <c r="D81" s="203">
        <f>SUM(D79:D80)</f>
        <v>151186</v>
      </c>
      <c r="E81" s="202">
        <f t="shared" si="0"/>
        <v>0.08758211583691534</v>
      </c>
      <c r="F81" s="202">
        <f>(D81-B81)/B81</f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0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0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0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0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>(C17-B17)/B17</f>
        <v>-0.04311537796229026</v>
      </c>
      <c r="E17" s="157">
        <v>23124</v>
      </c>
      <c r="F17" s="158">
        <v>25955</v>
      </c>
      <c r="G17" s="159">
        <f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>(C18-B18)/B18</f>
        <v>-1</v>
      </c>
      <c r="E18" s="157">
        <v>4185</v>
      </c>
      <c r="F18" s="158">
        <v>0</v>
      </c>
      <c r="G18" s="159">
        <f>(F18-E18)/E18</f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>(C19-B19)/B19</f>
        <v>0.05866327424600651</v>
      </c>
      <c r="E19" s="157">
        <v>83323</v>
      </c>
      <c r="F19" s="158">
        <v>99303</v>
      </c>
      <c r="G19" s="159">
        <f>(F19-E19)/E19</f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>(C20-B20)/B20</f>
        <v>-0.17190552282083088</v>
      </c>
      <c r="E20" s="157">
        <v>4016462</v>
      </c>
      <c r="F20" s="158">
        <v>3560224</v>
      </c>
      <c r="G20" s="159">
        <f>(F20-E20)/E20</f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>(C21-B21)/B21</f>
        <v>0.04690357317009383</v>
      </c>
      <c r="E21" s="157">
        <v>2963335</v>
      </c>
      <c r="F21" s="158">
        <v>3153387</v>
      </c>
      <c r="G21" s="159">
        <f>(F21-E21)/E21</f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>(C22-B22)/B22</f>
        <v>-0.047943498130452844</v>
      </c>
      <c r="E22" s="157">
        <v>96280</v>
      </c>
      <c r="F22" s="158">
        <v>93406</v>
      </c>
      <c r="G22" s="159">
        <f>(F22-E22)/E22</f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>(C23-B23)/B23</f>
        <v>0.39617951571366977</v>
      </c>
      <c r="E23" s="157">
        <v>1373072</v>
      </c>
      <c r="F23" s="158">
        <v>1907535</v>
      </c>
      <c r="G23" s="159">
        <f>(F23-E23)/E23</f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>(C24-B24)/B24</f>
        <v>0.5287215272244529</v>
      </c>
      <c r="E24" s="157">
        <v>766829</v>
      </c>
      <c r="F24" s="158">
        <v>1167856</v>
      </c>
      <c r="G24" s="159">
        <f>(F24-E24)/E24</f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>(C25-B25)/B25</f>
        <v>0.13883935617547005</v>
      </c>
      <c r="E25" s="157">
        <v>297783</v>
      </c>
      <c r="F25" s="158">
        <v>336121</v>
      </c>
      <c r="G25" s="159">
        <f>(F25-E25)/E25</f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>(C26-B26)/B26</f>
        <v>0.04745270186719426</v>
      </c>
      <c r="E26" s="162">
        <v>32348</v>
      </c>
      <c r="F26" s="163">
        <v>37352</v>
      </c>
      <c r="G26" s="167">
        <f>(F26-E26)/E26</f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>(C27-B27)/B27</f>
        <v>0.04514255896476876</v>
      </c>
      <c r="E27" s="165">
        <f>SUM(E17:E26)</f>
        <v>9656741</v>
      </c>
      <c r="F27" s="166">
        <f>SUM(F17:F26)</f>
        <v>10381139</v>
      </c>
      <c r="G27" s="168">
        <f>(F27-E27)/E27</f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>(C28-B28)/B28</f>
        <v>0.04479120847876172</v>
      </c>
      <c r="E28" s="165">
        <f>+E15+E27</f>
        <v>11817386</v>
      </c>
      <c r="F28" s="166">
        <f>+F15+F27</f>
        <v>12683866</v>
      </c>
      <c r="G28" s="168">
        <f>(F28-E28)/E28</f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>(C31-B31)/B31</f>
        <v>0.5550693773601475</v>
      </c>
      <c r="E31" s="157">
        <v>455480</v>
      </c>
      <c r="F31" s="158">
        <v>788166</v>
      </c>
      <c r="G31" s="159">
        <f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>(C32-B32)/B32</f>
        <v>0.2640823936946461</v>
      </c>
      <c r="E32" s="157">
        <v>656458</v>
      </c>
      <c r="F32" s="158">
        <v>783029</v>
      </c>
      <c r="G32" s="159">
        <f>(F32-E32)/E32</f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>(C33-B33)/B33</f>
        <v>0.20430443957741135</v>
      </c>
      <c r="E33" s="157">
        <v>150217</v>
      </c>
      <c r="F33" s="158">
        <v>183780</v>
      </c>
      <c r="G33" s="159">
        <f>(F33-E33)/E33</f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>(C34-B34)/B34</f>
        <v>-0.16505462490895847</v>
      </c>
      <c r="E34" s="157">
        <v>137300</v>
      </c>
      <c r="F34" s="158">
        <v>133356</v>
      </c>
      <c r="G34" s="159">
        <f>(F34-E34)/E34</f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>(C35-B35)/B35</f>
        <v>0.6214315266859743</v>
      </c>
      <c r="E35" s="157">
        <v>2417</v>
      </c>
      <c r="F35" s="158">
        <v>3371</v>
      </c>
      <c r="G35" s="159">
        <f>(F35-E35)/E35</f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>(C36-B36)/B36</f>
        <v>0.734029528267915</v>
      </c>
      <c r="E36" s="162">
        <v>13885</v>
      </c>
      <c r="F36" s="163">
        <v>17127</v>
      </c>
      <c r="G36" s="167">
        <f>(F36-E36)/E36</f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>(C37-B37)/B37</f>
        <v>0.3149580047988461</v>
      </c>
      <c r="E37" s="165">
        <f>SUM(E31:E36)</f>
        <v>1415757</v>
      </c>
      <c r="F37" s="166">
        <f>SUM(F31:F36)</f>
        <v>1908829</v>
      </c>
      <c r="G37" s="168">
        <f>(F37-E37)/E37</f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>+B60/$B$60</f>
        <v>1</v>
      </c>
      <c r="D60" s="185">
        <v>1726220</v>
      </c>
      <c r="E60" s="184">
        <f>+D60/$D$60</f>
        <v>1</v>
      </c>
      <c r="F60" s="184">
        <f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>(K60-I60)/I60</f>
        <v>0.20954884358278322</v>
      </c>
      <c r="N60" s="183">
        <f>+G60+I60</f>
        <v>3066947</v>
      </c>
      <c r="O60" s="184">
        <f>N60/$N$60</f>
        <v>1</v>
      </c>
      <c r="P60" s="185">
        <f>+H60+K60</f>
        <v>3583400</v>
      </c>
      <c r="Q60" s="184">
        <f>P60/$P$60</f>
        <v>1</v>
      </c>
      <c r="R60" s="184">
        <f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>+B61/$B$60</f>
        <v>-0.5498940591505797</v>
      </c>
      <c r="D61" s="190">
        <v>-972781</v>
      </c>
      <c r="E61" s="189">
        <f aca="true" t="shared" si="0" ref="E61:E87">+D61/$D$60</f>
        <v>-0.5635324582034735</v>
      </c>
      <c r="F61" s="189">
        <f>(D61-B61)/B61</f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" ref="J61:J87">I61/$I$60</f>
        <v>-0.5574138092732208</v>
      </c>
      <c r="K61" s="190">
        <v>-1044465</v>
      </c>
      <c r="L61" s="189">
        <f aca="true" t="shared" si="2" ref="L61:L87">+K61/$K$60</f>
        <v>-0.5623929829095726</v>
      </c>
      <c r="M61" s="189">
        <f>(K61-I61)/I61</f>
        <v>0.22035330090632818</v>
      </c>
      <c r="N61" s="188">
        <f>+G61+I61</f>
        <v>-1698042</v>
      </c>
      <c r="O61" s="189">
        <f aca="true" t="shared" si="3" ref="O61:O87">N61/$N$60</f>
        <v>-0.553658736195963</v>
      </c>
      <c r="P61" s="190">
        <f>+H61+K61</f>
        <v>-2017246</v>
      </c>
      <c r="Q61" s="189">
        <f aca="true" t="shared" si="4" ref="Q61:Q87">P61/$P$60</f>
        <v>-0.562941898755372</v>
      </c>
      <c r="R61" s="189">
        <f>(P61-N61)/N61</f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>+B62/$B$60</f>
        <v>0.45010594084942035</v>
      </c>
      <c r="D62" s="194">
        <f>SUM(D60:D61)</f>
        <v>753439</v>
      </c>
      <c r="E62" s="193">
        <f t="shared" si="0"/>
        <v>0.4364675417965265</v>
      </c>
      <c r="F62" s="193">
        <f>(D62-B62)/B62</f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"/>
        <v>0.4425861907267792</v>
      </c>
      <c r="K62" s="194">
        <f>SUM(K60:K61)</f>
        <v>812715</v>
      </c>
      <c r="L62" s="193">
        <f t="shared" si="2"/>
        <v>0.43760701709042743</v>
      </c>
      <c r="M62" s="193">
        <f>(K62-I62)/I62</f>
        <v>0.19594120321795983</v>
      </c>
      <c r="N62" s="192">
        <f>+G62+I62</f>
        <v>1368905</v>
      </c>
      <c r="O62" s="193">
        <f t="shared" si="3"/>
        <v>0.44634126380403705</v>
      </c>
      <c r="P62" s="194">
        <f>+H62+K62</f>
        <v>1566154</v>
      </c>
      <c r="Q62" s="193">
        <f t="shared" si="4"/>
        <v>0.437058101244628</v>
      </c>
      <c r="R62" s="193">
        <f>(P62-N62)/N62</f>
        <v>0.14409254111863132</v>
      </c>
    </row>
    <row r="63" spans="1:18" ht="15.75" thickBot="1">
      <c r="A63" s="186" t="s">
        <v>170</v>
      </c>
      <c r="B63" s="188">
        <v>-84830</v>
      </c>
      <c r="C63" s="189">
        <f>+B63/$B$60</f>
        <v>-0.05538959788183596</v>
      </c>
      <c r="D63" s="190">
        <v>-96265</v>
      </c>
      <c r="E63" s="189">
        <f t="shared" si="0"/>
        <v>-0.05576635654783284</v>
      </c>
      <c r="F63" s="189">
        <f>(D63-B63)/B63</f>
        <v>0.13479900978427442</v>
      </c>
      <c r="G63" s="188">
        <v>-84830</v>
      </c>
      <c r="H63" s="190">
        <v>-96265</v>
      </c>
      <c r="I63" s="188">
        <v>-78423</v>
      </c>
      <c r="J63" s="189">
        <f t="shared" si="1"/>
        <v>-0.05107552792959896</v>
      </c>
      <c r="K63" s="190">
        <v>-86818</v>
      </c>
      <c r="L63" s="189">
        <f t="shared" si="2"/>
        <v>-0.046747218901775814</v>
      </c>
      <c r="M63" s="189">
        <f>(K63-I63)/I63</f>
        <v>0.107047677339556</v>
      </c>
      <c r="N63" s="188">
        <f>+G63+I63</f>
        <v>-163253</v>
      </c>
      <c r="O63" s="189">
        <f t="shared" si="3"/>
        <v>-0.05322980801428913</v>
      </c>
      <c r="P63" s="190">
        <f>+H63+K63</f>
        <v>-183083</v>
      </c>
      <c r="Q63" s="189">
        <f t="shared" si="4"/>
        <v>-0.0510919796840989</v>
      </c>
      <c r="R63" s="189">
        <f>(P63-N63)/N63</f>
        <v>0.12146790564338787</v>
      </c>
    </row>
    <row r="64" spans="1:18" ht="15.75" thickBot="1">
      <c r="A64" s="186" t="s">
        <v>171</v>
      </c>
      <c r="B64" s="188">
        <v>-382688</v>
      </c>
      <c r="C64" s="189">
        <f>+B64/$B$60</f>
        <v>-0.24987545012618226</v>
      </c>
      <c r="D64" s="190">
        <v>-436316</v>
      </c>
      <c r="E64" s="189">
        <f t="shared" si="0"/>
        <v>-0.25275804937956925</v>
      </c>
      <c r="F64" s="189">
        <f>(D64-B64)/B64</f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"/>
        <v>-0.26286803974386364</v>
      </c>
      <c r="K64" s="190">
        <v>-519884</v>
      </c>
      <c r="L64" s="189">
        <f t="shared" si="2"/>
        <v>-0.279931939822742</v>
      </c>
      <c r="M64" s="189">
        <f>(K64-I64)/I64</f>
        <v>0.288065884404979</v>
      </c>
      <c r="N64" s="188">
        <f>+G64+I64</f>
        <v>-786304</v>
      </c>
      <c r="O64" s="189">
        <f t="shared" si="3"/>
        <v>-0.2563800417809633</v>
      </c>
      <c r="P64" s="190">
        <f>+H64+K64</f>
        <v>-956200</v>
      </c>
      <c r="Q64" s="189">
        <f t="shared" si="4"/>
        <v>-0.2668415471340068</v>
      </c>
      <c r="R64" s="189">
        <f>(P64-N64)/N64</f>
        <v>0.21606910304411525</v>
      </c>
    </row>
    <row r="65" spans="1:18" ht="15.75" thickBot="1">
      <c r="A65" s="186" t="s">
        <v>172</v>
      </c>
      <c r="B65" s="188">
        <v>-29293</v>
      </c>
      <c r="C65" s="189">
        <f>+B65/$B$60</f>
        <v>-0.019126812339415548</v>
      </c>
      <c r="D65" s="190">
        <v>-32449</v>
      </c>
      <c r="E65" s="189">
        <f t="shared" si="0"/>
        <v>-0.018797719873480785</v>
      </c>
      <c r="F65" s="189">
        <f>(D65-B65)/B65</f>
        <v>0.10773905028505104</v>
      </c>
      <c r="G65" s="188">
        <v>-29293</v>
      </c>
      <c r="H65" s="190">
        <v>-32449</v>
      </c>
      <c r="I65" s="188">
        <v>-27305</v>
      </c>
      <c r="J65" s="189">
        <f t="shared" si="1"/>
        <v>-0.017783268812946455</v>
      </c>
      <c r="K65" s="190">
        <v>-32184</v>
      </c>
      <c r="L65" s="189">
        <f t="shared" si="2"/>
        <v>-0.017329499563854878</v>
      </c>
      <c r="M65" s="189">
        <f>(K65-I65)/I65</f>
        <v>0.17868522248672405</v>
      </c>
      <c r="N65" s="188">
        <f>+G65+I65</f>
        <v>-56598</v>
      </c>
      <c r="O65" s="189">
        <f t="shared" si="3"/>
        <v>-0.018454182612219906</v>
      </c>
      <c r="P65" s="190">
        <f>+H65+K65</f>
        <v>-64633</v>
      </c>
      <c r="Q65" s="189">
        <f t="shared" si="4"/>
        <v>-0.01803678071105654</v>
      </c>
      <c r="R65" s="189">
        <f>(P65-N65)/N65</f>
        <v>0.14196614721368248</v>
      </c>
    </row>
    <row r="66" spans="1:18" ht="15.75" thickBot="1">
      <c r="A66" s="186" t="s">
        <v>173</v>
      </c>
      <c r="B66" s="188">
        <v>1077</v>
      </c>
      <c r="C66" s="189">
        <f>+B66/$B$60</f>
        <v>0.0007032252377547723</v>
      </c>
      <c r="D66" s="190">
        <v>8166</v>
      </c>
      <c r="E66" s="189">
        <f t="shared" si="0"/>
        <v>0.004730567366847795</v>
      </c>
      <c r="F66" s="189">
        <f>(D66-B66)/B66</f>
        <v>6.582172701949861</v>
      </c>
      <c r="G66" s="188">
        <v>1077</v>
      </c>
      <c r="H66" s="190">
        <v>8166</v>
      </c>
      <c r="I66" s="188">
        <v>884</v>
      </c>
      <c r="J66" s="189">
        <f t="shared" si="1"/>
        <v>0.0005757337348707074</v>
      </c>
      <c r="K66" s="190">
        <v>-286</v>
      </c>
      <c r="L66" s="189">
        <f t="shared" si="2"/>
        <v>-0.00015399692006159876</v>
      </c>
      <c r="M66" s="189">
        <f>(K66-I66)/I66</f>
        <v>-1.3235294117647058</v>
      </c>
      <c r="N66" s="188">
        <f>+G66+I66</f>
        <v>1961</v>
      </c>
      <c r="O66" s="189">
        <f t="shared" si="3"/>
        <v>0.0006393980724153369</v>
      </c>
      <c r="P66" s="190">
        <f>+H66+K66</f>
        <v>7880</v>
      </c>
      <c r="Q66" s="189">
        <f t="shared" si="4"/>
        <v>0.0021990288552771113</v>
      </c>
      <c r="R66" s="189">
        <f>(P66-N66)/N66</f>
        <v>3.0183579806221315</v>
      </c>
    </row>
    <row r="67" spans="1:18" ht="15.75" thickBot="1">
      <c r="A67" s="186" t="s">
        <v>174</v>
      </c>
      <c r="B67" s="188">
        <v>2033</v>
      </c>
      <c r="C67" s="189">
        <f>+B67/$B$60</f>
        <v>0.001327443740348609</v>
      </c>
      <c r="D67" s="190">
        <v>2206</v>
      </c>
      <c r="E67" s="189">
        <f t="shared" si="0"/>
        <v>0.0012779367635643198</v>
      </c>
      <c r="F67" s="189">
        <f>(D67-B67)/B67</f>
        <v>0.08509591736350221</v>
      </c>
      <c r="G67" s="188">
        <v>2033</v>
      </c>
      <c r="H67" s="190">
        <v>2206</v>
      </c>
      <c r="I67" s="188">
        <v>-9538</v>
      </c>
      <c r="J67" s="189">
        <f t="shared" si="1"/>
        <v>-0.006211932537552949</v>
      </c>
      <c r="K67" s="190">
        <v>-116</v>
      </c>
      <c r="L67" s="189">
        <f t="shared" si="2"/>
        <v>-6.246028925575335E-05</v>
      </c>
      <c r="M67" s="189">
        <f>(K67-I67)/I67</f>
        <v>-0.9878381211994128</v>
      </c>
      <c r="N67" s="188">
        <f>+G67+I67</f>
        <v>-7505</v>
      </c>
      <c r="O67" s="189">
        <f t="shared" si="3"/>
        <v>-0.002447058915592607</v>
      </c>
      <c r="P67" s="190">
        <f>+H67+K67</f>
        <v>2090</v>
      </c>
      <c r="Q67" s="189">
        <f t="shared" si="4"/>
        <v>0.0005832449628844114</v>
      </c>
      <c r="R67" s="189">
        <f>(P67-N67)/N67</f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>+B68/$B$60</f>
        <v>0.12774474948009</v>
      </c>
      <c r="D68" s="185">
        <f>SUM(D62:D67)</f>
        <v>198781</v>
      </c>
      <c r="E68" s="184">
        <f t="shared" si="0"/>
        <v>0.11515392012605577</v>
      </c>
      <c r="F68" s="184">
        <f>(D68-B68)/B68</f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"/>
        <v>0.1052231554376879</v>
      </c>
      <c r="K68" s="185">
        <f>SUM(K62:K67)</f>
        <v>173427</v>
      </c>
      <c r="L68" s="184">
        <f t="shared" si="2"/>
        <v>0.09338190159273738</v>
      </c>
      <c r="M68" s="184">
        <f>(K68-I68)/I68</f>
        <v>0.0734326547538731</v>
      </c>
      <c r="N68" s="183">
        <f>+G68+I68</f>
        <v>357206</v>
      </c>
      <c r="O68" s="184">
        <f t="shared" si="3"/>
        <v>0.11646957055338746</v>
      </c>
      <c r="P68" s="185">
        <f>+H68+K68</f>
        <v>372208</v>
      </c>
      <c r="Q68" s="184">
        <f t="shared" si="4"/>
        <v>0.10387006753362728</v>
      </c>
      <c r="R68" s="184">
        <f>(P68-N68)/N68</f>
        <v>0.041998174722709024</v>
      </c>
    </row>
    <row r="69" spans="1:18" ht="15.75" thickBot="1">
      <c r="A69" s="186" t="s">
        <v>176</v>
      </c>
      <c r="B69" s="188">
        <v>3334</v>
      </c>
      <c r="C69" s="189">
        <f>+B69/$B$60</f>
        <v>0.0021769293803847825</v>
      </c>
      <c r="D69" s="190">
        <v>3035</v>
      </c>
      <c r="E69" s="189">
        <f t="shared" si="0"/>
        <v>0.0017581768256653267</v>
      </c>
      <c r="F69" s="189">
        <f>(D69-B69)/B69</f>
        <v>-0.08968206358728255</v>
      </c>
      <c r="G69" s="188">
        <v>3334</v>
      </c>
      <c r="H69" s="190">
        <v>3035</v>
      </c>
      <c r="I69" s="188">
        <v>2808</v>
      </c>
      <c r="J69" s="189">
        <f t="shared" si="1"/>
        <v>0.0018288012754716588</v>
      </c>
      <c r="K69" s="190">
        <v>1921</v>
      </c>
      <c r="L69" s="189">
        <f t="shared" si="2"/>
        <v>0.0010343639281060533</v>
      </c>
      <c r="M69" s="189">
        <f>(K69-I69)/I69</f>
        <v>-0.3158831908831909</v>
      </c>
      <c r="N69" s="188">
        <f>+G69+I69</f>
        <v>6142</v>
      </c>
      <c r="O69" s="189">
        <f t="shared" si="3"/>
        <v>0.0020026430192631303</v>
      </c>
      <c r="P69" s="190">
        <f>+H69+K69</f>
        <v>4956</v>
      </c>
      <c r="Q69" s="189">
        <f t="shared" si="4"/>
        <v>0.0013830440363900207</v>
      </c>
      <c r="R69" s="189">
        <f>(P69-N69)/N69</f>
        <v>-0.19309671116900032</v>
      </c>
    </row>
    <row r="70" spans="1:18" ht="15.75" thickBot="1">
      <c r="A70" s="186" t="s">
        <v>177</v>
      </c>
      <c r="B70" s="188">
        <v>-40751</v>
      </c>
      <c r="C70" s="189">
        <f>+B70/$B$60</f>
        <v>-0.026608293095399</v>
      </c>
      <c r="D70" s="190">
        <v>-50910</v>
      </c>
      <c r="E70" s="189">
        <f t="shared" si="0"/>
        <v>-0.029492185237107667</v>
      </c>
      <c r="F70" s="189">
        <f>(D70-B70)/B70</f>
        <v>0.24929449584059288</v>
      </c>
      <c r="G70" s="188">
        <v>-40751</v>
      </c>
      <c r="H70" s="190">
        <v>-50910</v>
      </c>
      <c r="I70" s="188">
        <v>-37491</v>
      </c>
      <c r="J70" s="189">
        <f t="shared" si="1"/>
        <v>-0.024417232414069786</v>
      </c>
      <c r="K70" s="190">
        <v>-59361</v>
      </c>
      <c r="L70" s="189">
        <f t="shared" si="2"/>
        <v>-0.031962976125092885</v>
      </c>
      <c r="M70" s="189">
        <f>(K70-I70)/I70</f>
        <v>0.5833400016003841</v>
      </c>
      <c r="N70" s="188">
        <f>+G70+I70</f>
        <v>-78242</v>
      </c>
      <c r="O70" s="189">
        <f t="shared" si="3"/>
        <v>-0.025511363580785713</v>
      </c>
      <c r="P70" s="190">
        <f>+H70+K70</f>
        <v>-110271</v>
      </c>
      <c r="Q70" s="189">
        <f t="shared" si="4"/>
        <v>-0.03077272980967796</v>
      </c>
      <c r="R70" s="189">
        <f>(P70-N70)/N70</f>
        <v>0.40935814524168607</v>
      </c>
    </row>
    <row r="71" spans="1:18" ht="15.75" thickBot="1">
      <c r="A71" s="186" t="s">
        <v>195</v>
      </c>
      <c r="B71" s="188">
        <v>43363</v>
      </c>
      <c r="C71" s="189">
        <f>+B71/$B$60</f>
        <v>0.02831379385771605</v>
      </c>
      <c r="D71" s="190">
        <v>46468</v>
      </c>
      <c r="E71" s="189">
        <f t="shared" si="0"/>
        <v>0.026918932696875255</v>
      </c>
      <c r="F71" s="189">
        <f>(D71-B71)/B71</f>
        <v>0.07160482438945645</v>
      </c>
      <c r="G71" s="188">
        <v>43363</v>
      </c>
      <c r="H71" s="190">
        <v>46468</v>
      </c>
      <c r="I71" s="188">
        <v>0</v>
      </c>
      <c r="J71" s="189">
        <f t="shared" si="1"/>
        <v>0</v>
      </c>
      <c r="K71" s="190">
        <v>494</v>
      </c>
      <c r="L71" s="189">
        <f t="shared" si="2"/>
        <v>0.0002659946801063979</v>
      </c>
      <c r="M71" s="189" t="s">
        <v>88</v>
      </c>
      <c r="N71" s="188">
        <f>+G71+I71</f>
        <v>43363</v>
      </c>
      <c r="O71" s="189">
        <f t="shared" si="3"/>
        <v>0.01413881622343001</v>
      </c>
      <c r="P71" s="190">
        <f>+H71+K71</f>
        <v>46962</v>
      </c>
      <c r="Q71" s="189">
        <f t="shared" si="4"/>
        <v>0.013105430596640063</v>
      </c>
      <c r="R71" s="189">
        <f>(P71-N71)/N71</f>
        <v>0.0829970251135761</v>
      </c>
    </row>
    <row r="72" spans="1:18" ht="15.75" thickBot="1">
      <c r="A72" s="186" t="s">
        <v>178</v>
      </c>
      <c r="B72" s="188">
        <v>6535</v>
      </c>
      <c r="C72" s="189">
        <f>+B72/$B$60</f>
        <v>0.004267016646914983</v>
      </c>
      <c r="D72" s="190">
        <v>5949</v>
      </c>
      <c r="E72" s="189">
        <f t="shared" si="0"/>
        <v>0.003446258298478757</v>
      </c>
      <c r="F72" s="189">
        <f>(D72-B72)/B72</f>
        <v>-0.08967100229533283</v>
      </c>
      <c r="G72" s="188">
        <v>6535</v>
      </c>
      <c r="H72" s="190">
        <v>5949</v>
      </c>
      <c r="I72" s="188">
        <v>-7532</v>
      </c>
      <c r="J72" s="189">
        <f t="shared" si="1"/>
        <v>-0.00490545983150019</v>
      </c>
      <c r="K72" s="190">
        <v>6965</v>
      </c>
      <c r="L72" s="189">
        <f t="shared" si="2"/>
        <v>0.0037503096091924316</v>
      </c>
      <c r="M72" s="189">
        <f>(K72-I72)/I72</f>
        <v>-1.924721189591078</v>
      </c>
      <c r="N72" s="188">
        <f>+G72+I72</f>
        <v>-997</v>
      </c>
      <c r="O72" s="189">
        <f t="shared" si="3"/>
        <v>-0.00032507897919331505</v>
      </c>
      <c r="P72" s="190">
        <f>+H72+K72</f>
        <v>12914</v>
      </c>
      <c r="Q72" s="189">
        <f t="shared" si="4"/>
        <v>0.0036038399285594686</v>
      </c>
      <c r="R72" s="189">
        <f>(P72-N72)/N72</f>
        <v>-13.952858575727182</v>
      </c>
    </row>
    <row r="73" spans="1:18" ht="15.75" thickBot="1">
      <c r="A73" s="186" t="s">
        <v>179</v>
      </c>
      <c r="B73" s="188">
        <v>-6192</v>
      </c>
      <c r="C73" s="189">
        <f>+B73/$B$60</f>
        <v>-0.004043055405921587</v>
      </c>
      <c r="D73" s="190">
        <v>-4194</v>
      </c>
      <c r="E73" s="189">
        <f t="shared" si="0"/>
        <v>-0.002429586031907868</v>
      </c>
      <c r="F73" s="189">
        <f>(D73-B73)/B73</f>
        <v>-0.3226744186046512</v>
      </c>
      <c r="G73" s="188">
        <v>-6192</v>
      </c>
      <c r="H73" s="190">
        <v>-4194</v>
      </c>
      <c r="I73" s="188">
        <v>-2161</v>
      </c>
      <c r="J73" s="189">
        <f t="shared" si="1"/>
        <v>-0.0014074214944067858</v>
      </c>
      <c r="K73" s="190">
        <v>-3172</v>
      </c>
      <c r="L73" s="189">
        <f t="shared" si="2"/>
        <v>-0.0017079658406831864</v>
      </c>
      <c r="M73" s="189">
        <f>(K73-I73)/I73</f>
        <v>0.46783896344285053</v>
      </c>
      <c r="N73" s="188">
        <f>+G73+I73</f>
        <v>-8353</v>
      </c>
      <c r="O73" s="189">
        <f t="shared" si="3"/>
        <v>-0.00272355537933978</v>
      </c>
      <c r="P73" s="190">
        <f>+H73+K73</f>
        <v>-7366</v>
      </c>
      <c r="Q73" s="189">
        <f t="shared" si="4"/>
        <v>-0.002055589663448122</v>
      </c>
      <c r="R73" s="189">
        <f>(P73-N73)/N73</f>
        <v>-0.11816113971028373</v>
      </c>
    </row>
    <row r="74" spans="1:18" ht="15.75" thickBot="1">
      <c r="A74" s="186" t="s">
        <v>180</v>
      </c>
      <c r="B74" s="187">
        <v>1468</v>
      </c>
      <c r="C74" s="189">
        <f>+B74/$B$60</f>
        <v>0.0009585279935227536</v>
      </c>
      <c r="D74" s="195">
        <v>390</v>
      </c>
      <c r="E74" s="189">
        <f t="shared" si="0"/>
        <v>0.00022592717034908643</v>
      </c>
      <c r="F74" s="189">
        <f>(D74-B74)/B74</f>
        <v>-0.7343324250681199</v>
      </c>
      <c r="G74" s="187">
        <v>1468</v>
      </c>
      <c r="H74" s="195">
        <v>390</v>
      </c>
      <c r="I74" s="187">
        <v>1360</v>
      </c>
      <c r="J74" s="189">
        <f t="shared" si="1"/>
        <v>0.000885744207493396</v>
      </c>
      <c r="K74" s="195">
        <v>758</v>
      </c>
      <c r="L74" s="189">
        <f t="shared" si="2"/>
        <v>0.00040814568324018134</v>
      </c>
      <c r="M74" s="189">
        <f>(K74-I74)/I74</f>
        <v>-0.4426470588235294</v>
      </c>
      <c r="N74" s="187">
        <f>+G74+I74</f>
        <v>2828</v>
      </c>
      <c r="O74" s="189">
        <f t="shared" si="3"/>
        <v>0.0009220896220247692</v>
      </c>
      <c r="P74" s="195">
        <f>+H74+K74</f>
        <v>1148</v>
      </c>
      <c r="Q74" s="189">
        <f t="shared" si="4"/>
        <v>0.0003203661327231121</v>
      </c>
      <c r="R74" s="189">
        <f>(P74-N74)/N74</f>
        <v>-0.594059405940594</v>
      </c>
    </row>
    <row r="75" spans="1:18" ht="15.75" thickBot="1">
      <c r="A75" s="186" t="s">
        <v>181</v>
      </c>
      <c r="B75" s="187">
        <v>3206</v>
      </c>
      <c r="C75" s="189">
        <f>+B75/$B$60</f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"/>
        <v>0.00036276435556898643</v>
      </c>
      <c r="K75" s="195">
        <v>62</v>
      </c>
      <c r="L75" s="189">
        <f t="shared" si="2"/>
        <v>3.338394770566127E-05</v>
      </c>
      <c r="M75" s="189">
        <f>(K75-I75)/I75</f>
        <v>-0.8886894075403949</v>
      </c>
      <c r="N75" s="187">
        <f>+G75+I75</f>
        <v>3763</v>
      </c>
      <c r="O75" s="189">
        <f t="shared" si="3"/>
        <v>0.0012269530578780787</v>
      </c>
      <c r="P75" s="195">
        <v>0</v>
      </c>
      <c r="Q75" s="189">
        <f t="shared" si="4"/>
        <v>0</v>
      </c>
      <c r="R75" s="189">
        <f>(P75-N75)/N75</f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>+B76/$B$60</f>
        <v>0.1349030208649605</v>
      </c>
      <c r="D76" s="194">
        <f>SUM(D68:D75)</f>
        <v>199519</v>
      </c>
      <c r="E76" s="193">
        <f t="shared" si="0"/>
        <v>0.11558144384840865</v>
      </c>
      <c r="F76" s="193">
        <f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"/>
        <v>0.07757035153624517</v>
      </c>
      <c r="K76" s="194">
        <f>SUM(K68:K75)</f>
        <v>121094</v>
      </c>
      <c r="L76" s="193">
        <f t="shared" si="2"/>
        <v>0.06520315747531204</v>
      </c>
      <c r="M76" s="193">
        <f>(K76-I76)/I76</f>
        <v>0.016708087049973133</v>
      </c>
      <c r="N76" s="192">
        <f>+G76+I76</f>
        <v>325710</v>
      </c>
      <c r="O76" s="193">
        <f t="shared" si="3"/>
        <v>0.10620007453666463</v>
      </c>
      <c r="P76" s="194">
        <f>+H76+K76</f>
        <v>320613</v>
      </c>
      <c r="Q76" s="193">
        <f t="shared" si="4"/>
        <v>0.08947173075849751</v>
      </c>
      <c r="R76" s="193">
        <f>(P76-N76)/N76</f>
        <v>-0.015648890116975223</v>
      </c>
    </row>
    <row r="77" spans="1:18" ht="15.75" thickBot="1">
      <c r="A77" s="186" t="s">
        <v>183</v>
      </c>
      <c r="B77" s="188">
        <v>-36515</v>
      </c>
      <c r="C77" s="189">
        <f>+B77/$B$60</f>
        <v>-0.02384240441654179</v>
      </c>
      <c r="D77" s="190">
        <v>-51436</v>
      </c>
      <c r="E77" s="189">
        <f t="shared" si="0"/>
        <v>-0.02979689726686054</v>
      </c>
      <c r="F77" s="189">
        <f>(D77-B77)/B77</f>
        <v>0.4086265918115843</v>
      </c>
      <c r="G77" s="188">
        <v>-36515</v>
      </c>
      <c r="H77" s="190">
        <v>-51436</v>
      </c>
      <c r="I77" s="188">
        <v>-18667</v>
      </c>
      <c r="J77" s="189">
        <f t="shared" si="1"/>
        <v>-0.01215749053035237</v>
      </c>
      <c r="K77" s="190">
        <v>-38426</v>
      </c>
      <c r="L77" s="189">
        <f t="shared" si="2"/>
        <v>-0.020690509266737742</v>
      </c>
      <c r="M77" s="189">
        <f>(K77-I77)/I77</f>
        <v>1.0584989553757969</v>
      </c>
      <c r="N77" s="188">
        <f>+G77+I77</f>
        <v>-55182</v>
      </c>
      <c r="O77" s="189">
        <f t="shared" si="3"/>
        <v>-0.01799248568690623</v>
      </c>
      <c r="P77" s="190">
        <f>+H77+K77</f>
        <v>-89862</v>
      </c>
      <c r="Q77" s="189">
        <f t="shared" si="4"/>
        <v>-0.02507730088742535</v>
      </c>
      <c r="R77" s="189">
        <f>(P77-N77)/N77</f>
        <v>0.6284658040665434</v>
      </c>
    </row>
    <row r="78" spans="1:18" ht="15.75" thickBot="1">
      <c r="A78" s="196" t="s">
        <v>184</v>
      </c>
      <c r="B78" s="197">
        <v>-10883</v>
      </c>
      <c r="C78" s="198">
        <f>+B78/$B$60</f>
        <v>-0.007106035526912894</v>
      </c>
      <c r="D78" s="199">
        <v>3407</v>
      </c>
      <c r="E78" s="198">
        <f t="shared" si="0"/>
        <v>0.0019736765881521474</v>
      </c>
      <c r="F78" s="198">
        <f>(D78-B78)/B78</f>
        <v>-1.3130570614720205</v>
      </c>
      <c r="G78" s="197">
        <v>-10883</v>
      </c>
      <c r="H78" s="199">
        <v>3407</v>
      </c>
      <c r="I78" s="197">
        <v>1248</v>
      </c>
      <c r="J78" s="198">
        <f t="shared" si="1"/>
        <v>0.0008128005668762928</v>
      </c>
      <c r="K78" s="199">
        <v>1408</v>
      </c>
      <c r="L78" s="198">
        <f t="shared" si="2"/>
        <v>0.0007581386833801785</v>
      </c>
      <c r="M78" s="198">
        <f>(K78-I78)/I78</f>
        <v>0.1282051282051282</v>
      </c>
      <c r="N78" s="197">
        <f>+G78+I78</f>
        <v>-9635</v>
      </c>
      <c r="O78" s="198">
        <f t="shared" si="3"/>
        <v>-0.0031415606464669913</v>
      </c>
      <c r="P78" s="199">
        <f>+H78+K78</f>
        <v>4815</v>
      </c>
      <c r="Q78" s="198">
        <f t="shared" si="4"/>
        <v>0.0013436959312384887</v>
      </c>
      <c r="R78" s="198">
        <f>(P78-N78)/N78</f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>+B79/$B$60</f>
        <v>0.10395458092150583</v>
      </c>
      <c r="D79" s="194">
        <f>SUM(D76:D78)</f>
        <v>151490</v>
      </c>
      <c r="E79" s="193">
        <f t="shared" si="0"/>
        <v>0.08775822316970026</v>
      </c>
      <c r="F79" s="193">
        <f>(D79-B79)/B79</f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"/>
        <v>0.0662256615727691</v>
      </c>
      <c r="K79" s="194">
        <f>SUM(K76:K78)</f>
        <v>84076</v>
      </c>
      <c r="L79" s="193">
        <f t="shared" si="2"/>
        <v>0.04527078689195447</v>
      </c>
      <c r="M79" s="193">
        <f>(K79-I79)/I79</f>
        <v>-0.1731720509416335</v>
      </c>
      <c r="N79" s="192">
        <f>+G79+I79</f>
        <v>260893</v>
      </c>
      <c r="O79" s="193">
        <f t="shared" si="3"/>
        <v>0.08506602820329141</v>
      </c>
      <c r="P79" s="194">
        <f>+H79+K79</f>
        <v>235566</v>
      </c>
      <c r="Q79" s="193">
        <f t="shared" si="4"/>
        <v>0.06573812580231066</v>
      </c>
      <c r="R79" s="193">
        <f>(P79-N79)/N79</f>
        <v>-0.09707811248289529</v>
      </c>
    </row>
    <row r="80" spans="1:18" ht="15.75" thickBot="1">
      <c r="A80" s="186" t="s">
        <v>186</v>
      </c>
      <c r="B80" s="187">
        <v>254</v>
      </c>
      <c r="C80" s="189">
        <f>+B80/$B$60</f>
        <v>0.0001658488490155173</v>
      </c>
      <c r="D80" s="195">
        <v>-304</v>
      </c>
      <c r="E80" s="189">
        <f t="shared" si="0"/>
        <v>-0.00017610733278492893</v>
      </c>
      <c r="F80" s="189">
        <f>(D80-B80)/B80</f>
        <v>-2.1968503937007875</v>
      </c>
      <c r="G80" s="187">
        <v>254</v>
      </c>
      <c r="H80" s="195">
        <v>-304</v>
      </c>
      <c r="I80" s="187">
        <v>-8532</v>
      </c>
      <c r="J80" s="189">
        <f t="shared" si="1"/>
        <v>-0.0055567423370100405</v>
      </c>
      <c r="K80" s="195">
        <v>-4010</v>
      </c>
      <c r="L80" s="189">
        <f t="shared" si="2"/>
        <v>-0.0021591875854790597</v>
      </c>
      <c r="M80" s="189">
        <f>(K80-I80)/I80</f>
        <v>-0.5300046882325363</v>
      </c>
      <c r="N80" s="187">
        <f>+G80+I80</f>
        <v>-8278</v>
      </c>
      <c r="O80" s="189">
        <f t="shared" si="3"/>
        <v>-0.002699101093041386</v>
      </c>
      <c r="P80" s="195">
        <f>+H80+K80</f>
        <v>-4314</v>
      </c>
      <c r="Q80" s="189">
        <f t="shared" si="4"/>
        <v>-0.0012038845788915555</v>
      </c>
      <c r="R80" s="189">
        <f>(P80-N80)/N80</f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>+B81/$B$60</f>
        <v>0.10412042977052134</v>
      </c>
      <c r="D81" s="203">
        <f>SUM(D79:D80)</f>
        <v>151186</v>
      </c>
      <c r="E81" s="202">
        <f t="shared" si="0"/>
        <v>0.08758211583691534</v>
      </c>
      <c r="F81" s="202">
        <f>(D81-B81)/B81</f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"/>
        <v>0.06066891923575906</v>
      </c>
      <c r="K81" s="203">
        <f>SUM(K79:K80)</f>
        <v>80066</v>
      </c>
      <c r="L81" s="202">
        <f t="shared" si="2"/>
        <v>0.04311159930647541</v>
      </c>
      <c r="M81" s="202">
        <f>(K81-I81)/I81</f>
        <v>-0.14048930254527497</v>
      </c>
      <c r="N81" s="203">
        <f>+G81+I81</f>
        <v>252615</v>
      </c>
      <c r="O81" s="202">
        <f t="shared" si="3"/>
        <v>0.08236692711025002</v>
      </c>
      <c r="P81" s="203">
        <f>+H81+K81</f>
        <v>231252</v>
      </c>
      <c r="Q81" s="202">
        <f t="shared" si="4"/>
        <v>0.0645342412234191</v>
      </c>
      <c r="R81" s="202">
        <f>(P81-N81)/N81</f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"/>
        <v>0.06026512408234295</v>
      </c>
      <c r="K84" s="217">
        <f>+K81-K85</f>
        <v>79293</v>
      </c>
      <c r="L84" s="189">
        <f t="shared" si="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3"/>
        <v>0.08191435978515442</v>
      </c>
      <c r="P84" s="217">
        <f>+H84+K84</f>
        <v>230284</v>
      </c>
      <c r="Q84" s="189">
        <f t="shared" si="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"/>
        <v>0.000403795153416107</v>
      </c>
      <c r="K85" s="220">
        <v>773</v>
      </c>
      <c r="L85" s="198">
        <f t="shared" si="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3"/>
        <v>0.0004525673250956081</v>
      </c>
      <c r="P85" s="220">
        <f>+H85+K85</f>
        <v>968</v>
      </c>
      <c r="Q85" s="198">
        <f t="shared" si="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"/>
        <v>0.06066891923575906</v>
      </c>
      <c r="K86" s="222">
        <f>SUM(K84:K85)</f>
        <v>80066</v>
      </c>
      <c r="L86" s="193">
        <f t="shared" si="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3"/>
        <v>0.08236692711025002</v>
      </c>
      <c r="P86" s="222">
        <f>+H86+K86</f>
        <v>231252</v>
      </c>
      <c r="Q86" s="193">
        <f t="shared" si="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"/>
        <v>0.1303027421598612</v>
      </c>
      <c r="K87" s="203">
        <v>223967</v>
      </c>
      <c r="L87" s="202">
        <f t="shared" si="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3"/>
        <v>0.14250034317515106</v>
      </c>
      <c r="P87" s="203">
        <f>+H87+K87</f>
        <v>458883</v>
      </c>
      <c r="Q87" s="202">
        <f t="shared" si="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>(C17-B17)/B17</f>
        <v>-0.04311537796229026</v>
      </c>
      <c r="E17" s="157">
        <v>23124</v>
      </c>
      <c r="F17" s="158">
        <v>25955</v>
      </c>
      <c r="G17" s="159">
        <f>(F17-E17)/E17</f>
        <v>0.12242691575851929</v>
      </c>
      <c r="H17" s="157">
        <v>23124</v>
      </c>
      <c r="I17" s="158">
        <v>29491</v>
      </c>
      <c r="J17" s="159">
        <f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>(C18-B18)/B18</f>
        <v>-1</v>
      </c>
      <c r="E18" s="157">
        <v>4185</v>
      </c>
      <c r="F18" s="158">
        <v>0</v>
      </c>
      <c r="G18" s="159">
        <f>(F18-E18)/E18</f>
        <v>-1</v>
      </c>
      <c r="H18" s="157">
        <v>4185</v>
      </c>
      <c r="I18" s="158">
        <v>0</v>
      </c>
      <c r="J18" s="159">
        <f>(I18-H18)/H18</f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>(C19-B19)/B19</f>
        <v>0.05866327424600651</v>
      </c>
      <c r="E19" s="157">
        <v>83323</v>
      </c>
      <c r="F19" s="158">
        <v>99303</v>
      </c>
      <c r="G19" s="159">
        <f>(F19-E19)/E19</f>
        <v>0.1917837811888674</v>
      </c>
      <c r="H19" s="157">
        <v>83323</v>
      </c>
      <c r="I19" s="158">
        <v>101811</v>
      </c>
      <c r="J19" s="159">
        <f>(I19-H19)/H19</f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>(C20-B20)/B20</f>
        <v>-0.17190552282083088</v>
      </c>
      <c r="E20" s="157">
        <v>4016462</v>
      </c>
      <c r="F20" s="158">
        <v>3560224</v>
      </c>
      <c r="G20" s="159">
        <f>(F20-E20)/E20</f>
        <v>-0.11359201207430819</v>
      </c>
      <c r="H20" s="157">
        <v>4016462</v>
      </c>
      <c r="I20" s="158">
        <v>3564491</v>
      </c>
      <c r="J20" s="159">
        <f>(I20-H20)/H20</f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>(C21-B21)/B21</f>
        <v>0.04690357317009383</v>
      </c>
      <c r="E21" s="157">
        <v>2963335</v>
      </c>
      <c r="F21" s="158">
        <v>3153387</v>
      </c>
      <c r="G21" s="159">
        <f>(F21-E21)/E21</f>
        <v>0.06413449711220635</v>
      </c>
      <c r="H21" s="157">
        <v>2963335</v>
      </c>
      <c r="I21" s="158">
        <v>3335183</v>
      </c>
      <c r="J21" s="159">
        <f>(I21-H21)/H21</f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>(C22-B22)/B22</f>
        <v>-0.047943498130452844</v>
      </c>
      <c r="E22" s="157">
        <v>96280</v>
      </c>
      <c r="F22" s="158">
        <v>93406</v>
      </c>
      <c r="G22" s="159">
        <f>(F22-E22)/E22</f>
        <v>-0.029850436227669298</v>
      </c>
      <c r="H22" s="157">
        <v>96280</v>
      </c>
      <c r="I22" s="158">
        <v>97061</v>
      </c>
      <c r="J22" s="159">
        <f>(I22-H22)/H22</f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>(C23-B23)/B23</f>
        <v>0.39617951571366977</v>
      </c>
      <c r="E23" s="157">
        <v>1373072</v>
      </c>
      <c r="F23" s="158">
        <v>1907535</v>
      </c>
      <c r="G23" s="159">
        <f>(F23-E23)/E23</f>
        <v>0.38924615752123704</v>
      </c>
      <c r="H23" s="157">
        <v>1373072</v>
      </c>
      <c r="I23" s="158">
        <v>2001447</v>
      </c>
      <c r="J23" s="159">
        <f>(I23-H23)/H23</f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>(C24-B24)/B24</f>
        <v>0.5287215272244529</v>
      </c>
      <c r="E24" s="157">
        <v>766829</v>
      </c>
      <c r="F24" s="158">
        <v>1167856</v>
      </c>
      <c r="G24" s="159">
        <f>(F24-E24)/E24</f>
        <v>0.5229679628704704</v>
      </c>
      <c r="H24" s="157">
        <v>766829</v>
      </c>
      <c r="I24" s="158">
        <v>1233087</v>
      </c>
      <c r="J24" s="159">
        <f>(I24-H24)/H24</f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>(C25-B25)/B25</f>
        <v>0.13883935617547005</v>
      </c>
      <c r="E25" s="157">
        <v>297783</v>
      </c>
      <c r="F25" s="158">
        <v>336121</v>
      </c>
      <c r="G25" s="159">
        <f>(F25-E25)/E25</f>
        <v>0.12874475708821526</v>
      </c>
      <c r="H25" s="157">
        <v>297783</v>
      </c>
      <c r="I25" s="158">
        <v>360477</v>
      </c>
      <c r="J25" s="159">
        <f>(I25-H25)/H25</f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>(C26-B26)/B26</f>
        <v>0.04745270186719426</v>
      </c>
      <c r="E26" s="162">
        <v>32348</v>
      </c>
      <c r="F26" s="163">
        <v>37352</v>
      </c>
      <c r="G26" s="167">
        <f>(F26-E26)/E26</f>
        <v>0.15469271670582416</v>
      </c>
      <c r="H26" s="162">
        <v>32348</v>
      </c>
      <c r="I26" s="163">
        <v>38591</v>
      </c>
      <c r="J26" s="167">
        <f>(I26-H26)/H26</f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>(C27-B27)/B27</f>
        <v>0.04514255896476876</v>
      </c>
      <c r="E27" s="165">
        <f>SUM(E17:E26)</f>
        <v>9656741</v>
      </c>
      <c r="F27" s="166">
        <f>SUM(F17:F26)</f>
        <v>10381139</v>
      </c>
      <c r="G27" s="168">
        <f>(F27-E27)/E27</f>
        <v>0.07501474876461946</v>
      </c>
      <c r="H27" s="165">
        <f>SUM(H17:H26)</f>
        <v>9656741</v>
      </c>
      <c r="I27" s="166">
        <f>SUM(I17:I26)</f>
        <v>10761639</v>
      </c>
      <c r="J27" s="168">
        <f>(I27-H27)/H27</f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>(C28-B28)/B28</f>
        <v>0.04479120847876172</v>
      </c>
      <c r="E28" s="165">
        <f>+E15+E27</f>
        <v>11817386</v>
      </c>
      <c r="F28" s="166">
        <f>+F15+F27</f>
        <v>12683866</v>
      </c>
      <c r="G28" s="168">
        <f>(F28-E28)/E28</f>
        <v>0.0733224758842607</v>
      </c>
      <c r="H28" s="165">
        <f>+H15+H27</f>
        <v>11817386</v>
      </c>
      <c r="I28" s="166">
        <f>+I15+I27</f>
        <v>13317881</v>
      </c>
      <c r="J28" s="168">
        <f>(I28-H28)/H28</f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>(C31-B31)/B31</f>
        <v>0.5550693773601475</v>
      </c>
      <c r="E31" s="157">
        <v>455480</v>
      </c>
      <c r="F31" s="158">
        <v>788166</v>
      </c>
      <c r="G31" s="159">
        <f>(F31-E31)/E31</f>
        <v>0.7304074822165627</v>
      </c>
      <c r="H31" s="157">
        <v>455480</v>
      </c>
      <c r="I31" s="158">
        <v>962314</v>
      </c>
      <c r="J31" s="159">
        <f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>(C32-B32)/B32</f>
        <v>0.2640823936946461</v>
      </c>
      <c r="E32" s="157">
        <v>656458</v>
      </c>
      <c r="F32" s="158">
        <v>783029</v>
      </c>
      <c r="G32" s="159">
        <f>(F32-E32)/E32</f>
        <v>0.19280898397155644</v>
      </c>
      <c r="H32" s="157">
        <v>656458</v>
      </c>
      <c r="I32" s="158">
        <v>826429</v>
      </c>
      <c r="J32" s="159">
        <f>(I32-H32)/H32</f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>(C33-B33)/B33</f>
        <v>0.20430443957741135</v>
      </c>
      <c r="E33" s="157">
        <v>150217</v>
      </c>
      <c r="F33" s="158">
        <v>183780</v>
      </c>
      <c r="G33" s="159">
        <f>(F33-E33)/E33</f>
        <v>0.22343010444889727</v>
      </c>
      <c r="H33" s="157">
        <v>150217</v>
      </c>
      <c r="I33" s="158">
        <v>210538</v>
      </c>
      <c r="J33" s="159">
        <f>(I33-H33)/H33</f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>(C34-B34)/B34</f>
        <v>-0.16505462490895847</v>
      </c>
      <c r="E34" s="157">
        <v>137300</v>
      </c>
      <c r="F34" s="158">
        <v>133356</v>
      </c>
      <c r="G34" s="159">
        <f>(F34-E34)/E34</f>
        <v>-0.028725418790968682</v>
      </c>
      <c r="H34" s="157">
        <v>137300</v>
      </c>
      <c r="I34" s="158">
        <v>177986</v>
      </c>
      <c r="J34" s="159">
        <f>(I34-H34)/H34</f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>(C35-B35)/B35</f>
        <v>0.6214315266859743</v>
      </c>
      <c r="E35" s="157">
        <v>2417</v>
      </c>
      <c r="F35" s="158">
        <v>3371</v>
      </c>
      <c r="G35" s="159">
        <f>(F35-E35)/E35</f>
        <v>0.39470417873396774</v>
      </c>
      <c r="H35" s="157">
        <v>2417</v>
      </c>
      <c r="I35" s="158">
        <v>3025</v>
      </c>
      <c r="J35" s="159">
        <f>(I35-H35)/H35</f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>(C36-B36)/B36</f>
        <v>0.734029528267915</v>
      </c>
      <c r="E36" s="162">
        <v>13885</v>
      </c>
      <c r="F36" s="163">
        <v>17127</v>
      </c>
      <c r="G36" s="167">
        <f>(F36-E36)/E36</f>
        <v>0.23348937702556716</v>
      </c>
      <c r="H36" s="162">
        <v>13885</v>
      </c>
      <c r="I36" s="163">
        <v>19917</v>
      </c>
      <c r="J36" s="167">
        <f>(I36-H36)/H36</f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>(C37-B37)/B37</f>
        <v>0.3149580047988461</v>
      </c>
      <c r="E37" s="165">
        <f>SUM(E31:E36)</f>
        <v>1415757</v>
      </c>
      <c r="F37" s="166">
        <f>SUM(F31:F36)</f>
        <v>1908829</v>
      </c>
      <c r="G37" s="168">
        <f>(F37-E37)/E37</f>
        <v>0.3482744567040813</v>
      </c>
      <c r="H37" s="165">
        <f>SUM(H31:H36)</f>
        <v>1415757</v>
      </c>
      <c r="I37" s="166">
        <f>SUM(I31:I36)</f>
        <v>2200209</v>
      </c>
      <c r="J37" s="168">
        <f>(I37-H37)/H37</f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>+B60/$B$60</f>
        <v>1</v>
      </c>
      <c r="D60" s="185">
        <v>1726220</v>
      </c>
      <c r="E60" s="184">
        <f>+D60/$D$60</f>
        <v>1</v>
      </c>
      <c r="F60" s="184">
        <f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0" ref="J60:J81">+I60/$I$60</f>
        <v>1</v>
      </c>
      <c r="K60" s="184">
        <f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" ref="Q60:Q81">+P60/$P$60</f>
        <v>1</v>
      </c>
      <c r="R60" s="185">
        <v>2099201</v>
      </c>
      <c r="S60" s="184">
        <f aca="true" t="shared" si="2" ref="S60:S81">+R60/$R$60</f>
        <v>1</v>
      </c>
      <c r="T60" s="184">
        <f>(R60-P60)/P60</f>
        <v>0.29029147100041797</v>
      </c>
      <c r="U60" s="183">
        <v>4693867</v>
      </c>
      <c r="V60" s="184">
        <f aca="true" t="shared" si="3" ref="V60:V81">U60/$U$60</f>
        <v>1</v>
      </c>
      <c r="W60" s="185">
        <v>5682601</v>
      </c>
      <c r="X60" s="184">
        <f aca="true" t="shared" si="4" ref="X60:X81">+W60/$W$60</f>
        <v>1</v>
      </c>
      <c r="Y60" s="184">
        <f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>+B61/$B$60</f>
        <v>-0.5498940591505797</v>
      </c>
      <c r="D61" s="190">
        <v>-972781</v>
      </c>
      <c r="E61" s="189">
        <f aca="true" t="shared" si="5" ref="E61:E87">+D61/$D$60</f>
        <v>-0.5635324582034735</v>
      </c>
      <c r="F61" s="189">
        <f>(D61-B61)/B61</f>
        <v>0.1550872685001027</v>
      </c>
      <c r="G61" s="188">
        <v>-1698042</v>
      </c>
      <c r="H61" s="189">
        <f aca="true" t="shared" si="6" ref="H61:H87">+G61/$G$60</f>
        <v>-0.553658736195963</v>
      </c>
      <c r="I61" s="190">
        <v>-2017246</v>
      </c>
      <c r="J61" s="189">
        <f t="shared" si="0"/>
        <v>-0.562941898755372</v>
      </c>
      <c r="K61" s="189">
        <f>(I61-G61)/G61</f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"/>
        <v>-0.5584189757332875</v>
      </c>
      <c r="R61" s="190">
        <v>-1187912</v>
      </c>
      <c r="S61" s="189">
        <f t="shared" si="2"/>
        <v>-0.5658876877440512</v>
      </c>
      <c r="T61" s="189">
        <f>(R61-P61)/P61</f>
        <v>0.3075487918036594</v>
      </c>
      <c r="U61" s="188">
        <v>-2606545</v>
      </c>
      <c r="V61" s="189">
        <f t="shared" si="3"/>
        <v>-0.5553086612807734</v>
      </c>
      <c r="W61" s="190">
        <v>-3205158</v>
      </c>
      <c r="X61" s="189">
        <f t="shared" si="4"/>
        <v>-0.5640300981891919</v>
      </c>
      <c r="Y61" s="189">
        <f>(W61-U61)/U61</f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>+B62/$B$60</f>
        <v>0.45010594084942035</v>
      </c>
      <c r="D62" s="194">
        <f>SUM(D60:D61)</f>
        <v>753439</v>
      </c>
      <c r="E62" s="193">
        <f t="shared" si="5"/>
        <v>0.4364675417965265</v>
      </c>
      <c r="F62" s="193">
        <f>(D62-B62)/B62</f>
        <v>0.09297970244174171</v>
      </c>
      <c r="G62" s="192">
        <f>SUM(G60:G61)</f>
        <v>1368905</v>
      </c>
      <c r="H62" s="193">
        <f t="shared" si="6"/>
        <v>0.44634126380403705</v>
      </c>
      <c r="I62" s="194">
        <f>SUM(I60:I61)</f>
        <v>1566154</v>
      </c>
      <c r="J62" s="193">
        <f t="shared" si="0"/>
        <v>0.437058101244628</v>
      </c>
      <c r="K62" s="193">
        <f>(I62-G62)/G62</f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"/>
        <v>0.4415810242667126</v>
      </c>
      <c r="R62" s="194">
        <f>SUM(R60:R61)</f>
        <v>911289</v>
      </c>
      <c r="S62" s="193">
        <f t="shared" si="2"/>
        <v>0.4341123122559488</v>
      </c>
      <c r="T62" s="193">
        <f>(R62-P62)/P62</f>
        <v>0.268468034581587</v>
      </c>
      <c r="U62" s="192">
        <f>SUM(U60:U61)</f>
        <v>2087322</v>
      </c>
      <c r="V62" s="193">
        <f t="shared" si="3"/>
        <v>0.4446913387192266</v>
      </c>
      <c r="W62" s="194">
        <f>SUM(W60:W61)</f>
        <v>2477443</v>
      </c>
      <c r="X62" s="193">
        <f t="shared" si="4"/>
        <v>0.43596990181080814</v>
      </c>
      <c r="Y62" s="193">
        <f>(W62-U62)/U62</f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>+B63/$B$60</f>
        <v>-0.05538959788183596</v>
      </c>
      <c r="D63" s="190">
        <v>-96265</v>
      </c>
      <c r="E63" s="189">
        <f t="shared" si="5"/>
        <v>-0.05576635654783284</v>
      </c>
      <c r="F63" s="189">
        <f>(D63-B63)/B63</f>
        <v>0.13479900978427442</v>
      </c>
      <c r="G63" s="188">
        <v>-163253</v>
      </c>
      <c r="H63" s="189">
        <f t="shared" si="6"/>
        <v>-0.05322980801428913</v>
      </c>
      <c r="I63" s="190">
        <v>-183083</v>
      </c>
      <c r="J63" s="189">
        <f t="shared" si="0"/>
        <v>-0.0510919796840989</v>
      </c>
      <c r="K63" s="189">
        <f>(I63-G63)/G63</f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"/>
        <v>-0.050015981117694785</v>
      </c>
      <c r="R63" s="190">
        <v>-95398</v>
      </c>
      <c r="S63" s="189">
        <f t="shared" si="2"/>
        <v>-0.04544490975375869</v>
      </c>
      <c r="T63" s="189">
        <f>(R63-P63)/P63</f>
        <v>0.17236887381408839</v>
      </c>
      <c r="U63" s="188">
        <v>-244625</v>
      </c>
      <c r="V63" s="189">
        <f t="shared" si="3"/>
        <v>-0.05211587801699537</v>
      </c>
      <c r="W63" s="190">
        <v>-278481</v>
      </c>
      <c r="X63" s="189">
        <f t="shared" si="4"/>
        <v>-0.0490059041625481</v>
      </c>
      <c r="Y63" s="189">
        <f>(W63-U63)/U63</f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>+B64/$B$60</f>
        <v>-0.24987545012618226</v>
      </c>
      <c r="D64" s="190">
        <v>-436316</v>
      </c>
      <c r="E64" s="189">
        <f t="shared" si="5"/>
        <v>-0.25275804937956925</v>
      </c>
      <c r="F64" s="189">
        <f>(D64-B64)/B64</f>
        <v>0.14013504473618196</v>
      </c>
      <c r="G64" s="188">
        <v>-786304</v>
      </c>
      <c r="H64" s="189">
        <f t="shared" si="6"/>
        <v>-0.2563800417809633</v>
      </c>
      <c r="I64" s="190">
        <v>-956200</v>
      </c>
      <c r="J64" s="189">
        <f t="shared" si="0"/>
        <v>-0.2668415471340068</v>
      </c>
      <c r="K64" s="189">
        <f>(I64-G64)/G64</f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"/>
        <v>-0.26436948344110345</v>
      </c>
      <c r="R64" s="190">
        <v>-561107</v>
      </c>
      <c r="S64" s="189">
        <f t="shared" si="2"/>
        <v>-0.2672955091008436</v>
      </c>
      <c r="T64" s="189">
        <f>(R64-P64)/P64</f>
        <v>0.30457233997042604</v>
      </c>
      <c r="U64" s="188">
        <v>-1216412</v>
      </c>
      <c r="V64" s="189">
        <f t="shared" si="3"/>
        <v>-0.2591492260006515</v>
      </c>
      <c r="W64" s="190">
        <v>-1517307</v>
      </c>
      <c r="X64" s="189">
        <f t="shared" si="4"/>
        <v>-0.26700924453432506</v>
      </c>
      <c r="Y64" s="189">
        <f>(W64-U64)/U64</f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>+B65/$B$60</f>
        <v>-0.019126812339415548</v>
      </c>
      <c r="D65" s="190">
        <v>-32449</v>
      </c>
      <c r="E65" s="189">
        <f t="shared" si="5"/>
        <v>-0.018797719873480785</v>
      </c>
      <c r="F65" s="189">
        <f>(D65-B65)/B65</f>
        <v>0.10773905028505104</v>
      </c>
      <c r="G65" s="188">
        <v>-56598</v>
      </c>
      <c r="H65" s="189">
        <f t="shared" si="6"/>
        <v>-0.018454182612219906</v>
      </c>
      <c r="I65" s="190">
        <v>-64633</v>
      </c>
      <c r="J65" s="189">
        <f t="shared" si="0"/>
        <v>-0.01803678071105654</v>
      </c>
      <c r="K65" s="189">
        <f>(I65-G65)/G65</f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"/>
        <v>-0.019236348437538416</v>
      </c>
      <c r="R65" s="190">
        <v>-31887</v>
      </c>
      <c r="S65" s="189">
        <f t="shared" si="2"/>
        <v>-0.0151900651724156</v>
      </c>
      <c r="T65" s="189">
        <f>(R65-P65)/P65</f>
        <v>0.01888420245398773</v>
      </c>
      <c r="U65" s="188">
        <v>-87894</v>
      </c>
      <c r="V65" s="189">
        <f t="shared" si="3"/>
        <v>-0.01872528556944626</v>
      </c>
      <c r="W65" s="190">
        <v>-96520</v>
      </c>
      <c r="X65" s="189">
        <f t="shared" si="4"/>
        <v>-0.016985179849861004</v>
      </c>
      <c r="Y65" s="189">
        <f>(W65-U65)/U65</f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>+B66/$B$60</f>
        <v>0.0007032252377547723</v>
      </c>
      <c r="D66" s="190">
        <v>8166</v>
      </c>
      <c r="E66" s="189">
        <f t="shared" si="5"/>
        <v>0.004730567366847795</v>
      </c>
      <c r="F66" s="189">
        <f>(D66-B66)/B66</f>
        <v>6.582172701949861</v>
      </c>
      <c r="G66" s="188">
        <v>1961</v>
      </c>
      <c r="H66" s="189">
        <f t="shared" si="6"/>
        <v>0.0006393980724153369</v>
      </c>
      <c r="I66" s="190">
        <v>7880</v>
      </c>
      <c r="J66" s="189">
        <f t="shared" si="0"/>
        <v>0.0021990288552771113</v>
      </c>
      <c r="K66" s="189">
        <f>(I66-G66)/G66</f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"/>
        <v>0.0011082290462960686</v>
      </c>
      <c r="R66" s="190">
        <v>-4707</v>
      </c>
      <c r="S66" s="189">
        <f t="shared" si="2"/>
        <v>-0.002242281706230132</v>
      </c>
      <c r="T66" s="189">
        <f>(R66-P66)/P66</f>
        <v>-3.610648918469218</v>
      </c>
      <c r="U66" s="188">
        <v>3764</v>
      </c>
      <c r="V66" s="189">
        <f t="shared" si="3"/>
        <v>0.0008018974546999308</v>
      </c>
      <c r="W66" s="190">
        <v>3173</v>
      </c>
      <c r="X66" s="189">
        <f t="shared" si="4"/>
        <v>0.0005583710698674779</v>
      </c>
      <c r="Y66" s="189">
        <f>(W66-U66)/U66</f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>+B67/$B$60</f>
        <v>0.001327443740348609</v>
      </c>
      <c r="D67" s="190">
        <v>2206</v>
      </c>
      <c r="E67" s="189">
        <f t="shared" si="5"/>
        <v>0.0012779367635643198</v>
      </c>
      <c r="F67" s="189">
        <f>(D67-B67)/B67</f>
        <v>0.08509591736350221</v>
      </c>
      <c r="G67" s="188">
        <v>-7505</v>
      </c>
      <c r="H67" s="189">
        <f t="shared" si="6"/>
        <v>-0.002447058915592607</v>
      </c>
      <c r="I67" s="190">
        <v>2090</v>
      </c>
      <c r="J67" s="189">
        <f t="shared" si="0"/>
        <v>0.0005832449628844114</v>
      </c>
      <c r="K67" s="189">
        <f>(I67-G67)/G67</f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"/>
        <v>-0.005447102500430261</v>
      </c>
      <c r="R67" s="190">
        <v>-3726</v>
      </c>
      <c r="S67" s="189">
        <f t="shared" si="2"/>
        <v>-0.0017749610447022463</v>
      </c>
      <c r="T67" s="189">
        <f>(R67-P67)/P67</f>
        <v>-0.5795531482735274</v>
      </c>
      <c r="U67" s="188">
        <v>-16367</v>
      </c>
      <c r="V67" s="189">
        <f t="shared" si="3"/>
        <v>-0.0034868904466189604</v>
      </c>
      <c r="W67" s="190">
        <v>-1636</v>
      </c>
      <c r="X67" s="189">
        <f t="shared" si="4"/>
        <v>-0.00028789633479457737</v>
      </c>
      <c r="Y67" s="189">
        <f>(W67-U67)/U67</f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>+B68/$B$60</f>
        <v>0.12774474948009</v>
      </c>
      <c r="D68" s="185">
        <f>SUM(D62:D67)</f>
        <v>198781</v>
      </c>
      <c r="E68" s="184">
        <f t="shared" si="5"/>
        <v>0.11515392012605577</v>
      </c>
      <c r="F68" s="184">
        <f>(D68-B68)/B68</f>
        <v>0.016039418737189677</v>
      </c>
      <c r="G68" s="183">
        <f>SUM(G62:G67)</f>
        <v>357206</v>
      </c>
      <c r="H68" s="184">
        <f t="shared" si="6"/>
        <v>0.11646957055338746</v>
      </c>
      <c r="I68" s="185">
        <f>SUM(I62:I67)</f>
        <v>372208</v>
      </c>
      <c r="J68" s="184">
        <f t="shared" si="0"/>
        <v>0.10387006753362728</v>
      </c>
      <c r="K68" s="184">
        <f>(I68-G68)/G68</f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"/>
        <v>0.10362033781624173</v>
      </c>
      <c r="R68" s="185">
        <f>SUM(R62:R67)</f>
        <v>214464</v>
      </c>
      <c r="S68" s="184">
        <f t="shared" si="2"/>
        <v>0.10216458547799853</v>
      </c>
      <c r="T68" s="184">
        <f>(R68-P68)/P68</f>
        <v>0.2721642880022778</v>
      </c>
      <c r="U68" s="183">
        <f>SUM(U62:U67)</f>
        <v>525788</v>
      </c>
      <c r="V68" s="184">
        <f t="shared" si="3"/>
        <v>0.11201595614021445</v>
      </c>
      <c r="W68" s="185">
        <f>SUM(W62:W67)</f>
        <v>586672</v>
      </c>
      <c r="X68" s="184">
        <f t="shared" si="4"/>
        <v>0.10324004799914686</v>
      </c>
      <c r="Y68" s="184">
        <f>(W68-U68)/U68</f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>+B69/$B$60</f>
        <v>0.0021769293803847825</v>
      </c>
      <c r="D69" s="190">
        <v>3035</v>
      </c>
      <c r="E69" s="189">
        <f t="shared" si="5"/>
        <v>0.0017581768256653267</v>
      </c>
      <c r="F69" s="189">
        <f>(D69-B69)/B69</f>
        <v>-0.08968206358728255</v>
      </c>
      <c r="G69" s="188">
        <v>6142</v>
      </c>
      <c r="H69" s="189">
        <f t="shared" si="6"/>
        <v>0.0020026430192631303</v>
      </c>
      <c r="I69" s="190">
        <v>4956</v>
      </c>
      <c r="J69" s="189">
        <f t="shared" si="0"/>
        <v>0.0013830440363900207</v>
      </c>
      <c r="K69" s="189">
        <f>(I69-G69)/G69</f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"/>
        <v>0.0010289381161950187</v>
      </c>
      <c r="R69" s="190">
        <v>2291</v>
      </c>
      <c r="S69" s="189">
        <f t="shared" si="2"/>
        <v>0.0010913676203469797</v>
      </c>
      <c r="T69" s="189">
        <f>(R69-P69)/P69</f>
        <v>0.3685782556750299</v>
      </c>
      <c r="U69" s="188">
        <v>7816</v>
      </c>
      <c r="V69" s="189">
        <f t="shared" si="3"/>
        <v>0.0016651515690580922</v>
      </c>
      <c r="W69" s="190">
        <v>7247</v>
      </c>
      <c r="X69" s="189">
        <f t="shared" si="4"/>
        <v>0.0012752962947776907</v>
      </c>
      <c r="Y69" s="189">
        <f>(W69-U69)/U69</f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>+B70/$B$60</f>
        <v>-0.026608293095399</v>
      </c>
      <c r="D70" s="190">
        <v>-50910</v>
      </c>
      <c r="E70" s="189">
        <f t="shared" si="5"/>
        <v>-0.029492185237107667</v>
      </c>
      <c r="F70" s="189">
        <f>(D70-B70)/B70</f>
        <v>0.24929449584059288</v>
      </c>
      <c r="G70" s="188">
        <v>-78242</v>
      </c>
      <c r="H70" s="189">
        <f t="shared" si="6"/>
        <v>-0.025511363580785713</v>
      </c>
      <c r="I70" s="190">
        <v>-110271</v>
      </c>
      <c r="J70" s="189">
        <f t="shared" si="0"/>
        <v>-0.03077272980967796</v>
      </c>
      <c r="K70" s="189">
        <f>(I70-G70)/G70</f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"/>
        <v>-0.026860570894696727</v>
      </c>
      <c r="R70" s="190">
        <v>-60813</v>
      </c>
      <c r="S70" s="189">
        <f t="shared" si="2"/>
        <v>-0.02896959366921033</v>
      </c>
      <c r="T70" s="189">
        <f>(R70-P70)/P70</f>
        <v>0.39160183066361554</v>
      </c>
      <c r="U70" s="188">
        <v>-121942</v>
      </c>
      <c r="V70" s="189">
        <f t="shared" si="3"/>
        <v>-0.025979006222374857</v>
      </c>
      <c r="W70" s="190">
        <v>-171084</v>
      </c>
      <c r="X70" s="189">
        <f t="shared" si="4"/>
        <v>-0.03010663602811459</v>
      </c>
      <c r="Y70" s="189">
        <f>(W70-U70)/U70</f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>+B71/$B$60</f>
        <v>0.02831379385771605</v>
      </c>
      <c r="D71" s="190">
        <v>46468</v>
      </c>
      <c r="E71" s="189">
        <f t="shared" si="5"/>
        <v>0.026918932696875255</v>
      </c>
      <c r="F71" s="189">
        <f>(D71-B71)/B71</f>
        <v>0.07160482438945645</v>
      </c>
      <c r="G71" s="188">
        <v>43363</v>
      </c>
      <c r="H71" s="189">
        <f t="shared" si="6"/>
        <v>0.01413881622343001</v>
      </c>
      <c r="I71" s="190">
        <v>46962</v>
      </c>
      <c r="J71" s="189">
        <f t="shared" si="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"/>
        <v>1.843975118629066E-06</v>
      </c>
      <c r="R71" s="190">
        <v>0</v>
      </c>
      <c r="S71" s="189">
        <f t="shared" si="2"/>
        <v>0</v>
      </c>
      <c r="T71" s="189" t="s">
        <v>88</v>
      </c>
      <c r="U71" s="188">
        <v>43366</v>
      </c>
      <c r="V71" s="189">
        <f t="shared" si="3"/>
        <v>0.009238864245620934</v>
      </c>
      <c r="W71" s="190">
        <v>46962</v>
      </c>
      <c r="X71" s="189">
        <f t="shared" si="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>+B72/$B$60</f>
        <v>0.004267016646914983</v>
      </c>
      <c r="D72" s="190">
        <v>5949</v>
      </c>
      <c r="E72" s="189">
        <f t="shared" si="5"/>
        <v>0.003446258298478757</v>
      </c>
      <c r="F72" s="189">
        <f>(D72-B72)/B72</f>
        <v>-0.08967100229533283</v>
      </c>
      <c r="G72" s="188">
        <v>-997</v>
      </c>
      <c r="H72" s="189">
        <f t="shared" si="6"/>
        <v>-0.00032507897919331505</v>
      </c>
      <c r="I72" s="190">
        <v>12914</v>
      </c>
      <c r="J72" s="189">
        <f t="shared" si="0"/>
        <v>0.0036038399285594686</v>
      </c>
      <c r="K72" s="189">
        <f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"/>
        <v>-0.0012563617141592702</v>
      </c>
      <c r="R72" s="190">
        <v>1857</v>
      </c>
      <c r="S72" s="189">
        <f t="shared" si="2"/>
        <v>0.0008846222920053868</v>
      </c>
      <c r="T72" s="189">
        <f>(R72-P72)/P72</f>
        <v>-1.9085127201565557</v>
      </c>
      <c r="U72" s="188">
        <v>-3041</v>
      </c>
      <c r="V72" s="189">
        <f t="shared" si="3"/>
        <v>-0.0006478666736829143</v>
      </c>
      <c r="W72" s="190">
        <v>14771</v>
      </c>
      <c r="X72" s="189">
        <f t="shared" si="4"/>
        <v>0.0025993378736251234</v>
      </c>
      <c r="Y72" s="189">
        <f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>+B73/$B$60</f>
        <v>-0.004043055405921587</v>
      </c>
      <c r="D73" s="190">
        <v>-4194</v>
      </c>
      <c r="E73" s="189">
        <f t="shared" si="5"/>
        <v>-0.002429586031907868</v>
      </c>
      <c r="F73" s="189">
        <f>(D73-B73)/B73</f>
        <v>-0.3226744186046512</v>
      </c>
      <c r="G73" s="188">
        <v>-8353</v>
      </c>
      <c r="H73" s="189">
        <f t="shared" si="6"/>
        <v>-0.00272355537933978</v>
      </c>
      <c r="I73" s="190">
        <v>-7366</v>
      </c>
      <c r="J73" s="189">
        <f t="shared" si="0"/>
        <v>-0.002055589663448122</v>
      </c>
      <c r="K73" s="189">
        <f>(I73-G73)/G73</f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"/>
        <v>-0.00215868020554176</v>
      </c>
      <c r="R73" s="190">
        <v>-10010</v>
      </c>
      <c r="S73" s="189">
        <f t="shared" si="2"/>
        <v>-0.004768480960136738</v>
      </c>
      <c r="T73" s="189">
        <f>(R73-P73)/P73</f>
        <v>1.8502277904328017</v>
      </c>
      <c r="U73" s="188">
        <v>-11865</v>
      </c>
      <c r="V73" s="189">
        <f t="shared" si="3"/>
        <v>-0.0025277665515448136</v>
      </c>
      <c r="W73" s="190">
        <v>-17376</v>
      </c>
      <c r="X73" s="189">
        <f t="shared" si="4"/>
        <v>-0.0030577547147864156</v>
      </c>
      <c r="Y73" s="189">
        <f>(W73-U73)/U73</f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>+B74/$B$60</f>
        <v>0.0009585279935227536</v>
      </c>
      <c r="D74" s="195">
        <v>390</v>
      </c>
      <c r="E74" s="189">
        <f t="shared" si="5"/>
        <v>0.00022592717034908643</v>
      </c>
      <c r="F74" s="189">
        <f>(D74-B74)/B74</f>
        <v>-0.7343324250681199</v>
      </c>
      <c r="G74" s="187">
        <v>2828</v>
      </c>
      <c r="H74" s="189">
        <f t="shared" si="6"/>
        <v>0.0009220896220247692</v>
      </c>
      <c r="I74" s="195">
        <v>1148</v>
      </c>
      <c r="J74" s="189">
        <f t="shared" si="0"/>
        <v>0.0003203661327231121</v>
      </c>
      <c r="K74" s="189">
        <f>(I74-G74)/G74</f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"/>
        <v>0.0005458166351142035</v>
      </c>
      <c r="R74" s="195">
        <v>703</v>
      </c>
      <c r="S74" s="189">
        <f t="shared" si="2"/>
        <v>0.0003348893221754372</v>
      </c>
      <c r="T74" s="189">
        <f>(R74-P74)/P74</f>
        <v>-0.20833333333333334</v>
      </c>
      <c r="U74" s="187">
        <v>3716</v>
      </c>
      <c r="V74" s="189">
        <f t="shared" si="3"/>
        <v>0.0007916713447568924</v>
      </c>
      <c r="W74" s="195">
        <v>1851</v>
      </c>
      <c r="X74" s="189">
        <f t="shared" si="4"/>
        <v>0.0003257311220689258</v>
      </c>
      <c r="Y74" s="189">
        <f>(W74-U74)/U74</f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>+B75/$B$60</f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6"/>
        <v>0.0012269530578780787</v>
      </c>
      <c r="I75" s="195">
        <v>62</v>
      </c>
      <c r="J75" s="189">
        <f t="shared" si="0"/>
        <v>1.7302003683652397E-05</v>
      </c>
      <c r="K75" s="189">
        <f>(I75-G75)/G75</f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"/>
        <v>0</v>
      </c>
      <c r="R75" s="195">
        <v>20</v>
      </c>
      <c r="S75" s="189">
        <f t="shared" si="2"/>
        <v>9.527434485787687E-06</v>
      </c>
      <c r="T75" s="189" t="e">
        <f>(R75-P75)/P75</f>
        <v>#DIV/0!</v>
      </c>
      <c r="U75" s="187">
        <v>3763</v>
      </c>
      <c r="V75" s="189">
        <f t="shared" si="3"/>
        <v>0.0008016844107427842</v>
      </c>
      <c r="W75" s="195">
        <v>82</v>
      </c>
      <c r="X75" s="189">
        <f t="shared" si="4"/>
        <v>1.443001189068175E-05</v>
      </c>
      <c r="Y75" s="189">
        <f>(W75-U75)/U75</f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>+B76/$B$60</f>
        <v>0.1349030208649605</v>
      </c>
      <c r="D76" s="194">
        <f>SUM(D68:D75)</f>
        <v>199519</v>
      </c>
      <c r="E76" s="193">
        <f t="shared" si="5"/>
        <v>0.11558144384840865</v>
      </c>
      <c r="F76" s="193">
        <f>(D76-B76)/B76</f>
        <v>-0.03430200478204892</v>
      </c>
      <c r="G76" s="192">
        <f>SUM(G68:G75)</f>
        <v>325710</v>
      </c>
      <c r="H76" s="193">
        <f t="shared" si="6"/>
        <v>0.10620007453666463</v>
      </c>
      <c r="I76" s="194">
        <f>SUM(I68:I75)</f>
        <v>320613</v>
      </c>
      <c r="J76" s="193">
        <f t="shared" si="0"/>
        <v>0.08947173075849751</v>
      </c>
      <c r="K76" s="193">
        <f>(I76-G76)/G76</f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"/>
        <v>0.07492132372827183</v>
      </c>
      <c r="R76" s="194">
        <f>SUM(R68:R75)</f>
        <v>148512</v>
      </c>
      <c r="S76" s="193">
        <f t="shared" si="2"/>
        <v>0.07074691751766506</v>
      </c>
      <c r="T76" s="193">
        <f>(R76-P76)/P76</f>
        <v>0.2184000459426865</v>
      </c>
      <c r="U76" s="192">
        <f>SUM(U68:U75)</f>
        <v>447601</v>
      </c>
      <c r="V76" s="193">
        <f t="shared" si="3"/>
        <v>0.09535868826279058</v>
      </c>
      <c r="W76" s="194">
        <f>SUM(W68:W75)</f>
        <v>469125</v>
      </c>
      <c r="X76" s="193">
        <f t="shared" si="4"/>
        <v>0.08255462595385459</v>
      </c>
      <c r="Y76" s="193">
        <f>(W76-U76)/U76</f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>+B77/$B$60</f>
        <v>-0.02384240441654179</v>
      </c>
      <c r="D77" s="190">
        <v>-51436</v>
      </c>
      <c r="E77" s="189">
        <f t="shared" si="5"/>
        <v>-0.02979689726686054</v>
      </c>
      <c r="F77" s="189">
        <f>(D77-B77)/B77</f>
        <v>0.4086265918115843</v>
      </c>
      <c r="G77" s="188">
        <v>-55182</v>
      </c>
      <c r="H77" s="189">
        <f t="shared" si="6"/>
        <v>-0.01799248568690623</v>
      </c>
      <c r="I77" s="190">
        <v>-89862</v>
      </c>
      <c r="J77" s="189">
        <f t="shared" si="0"/>
        <v>-0.02507730088742535</v>
      </c>
      <c r="K77" s="189">
        <f>(I77-G77)/G77</f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"/>
        <v>-0.02066727312959457</v>
      </c>
      <c r="R77" s="190">
        <v>-47784</v>
      </c>
      <c r="S77" s="189">
        <f t="shared" si="2"/>
        <v>-0.022762946473443943</v>
      </c>
      <c r="T77" s="189">
        <f>(R77-P77)/P77</f>
        <v>0.4211277658815132</v>
      </c>
      <c r="U77" s="188">
        <v>-88806</v>
      </c>
      <c r="V77" s="189">
        <f t="shared" si="3"/>
        <v>-0.01891958165836399</v>
      </c>
      <c r="W77" s="190">
        <v>-137646</v>
      </c>
      <c r="X77" s="189">
        <f t="shared" si="4"/>
        <v>-0.024222358740302197</v>
      </c>
      <c r="Y77" s="189">
        <f>(W77-U77)/U77</f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>+B78/$B$60</f>
        <v>-0.007106035526912894</v>
      </c>
      <c r="D78" s="199">
        <v>3407</v>
      </c>
      <c r="E78" s="198">
        <f t="shared" si="5"/>
        <v>0.0019736765881521474</v>
      </c>
      <c r="F78" s="198">
        <f>(D78-B78)/B78</f>
        <v>-1.3130570614720205</v>
      </c>
      <c r="G78" s="197">
        <v>-9635</v>
      </c>
      <c r="H78" s="198">
        <f t="shared" si="6"/>
        <v>-0.0031415606464669913</v>
      </c>
      <c r="I78" s="199">
        <v>4815</v>
      </c>
      <c r="J78" s="198">
        <f t="shared" si="0"/>
        <v>0.0013436959312384887</v>
      </c>
      <c r="K78" s="198">
        <f>(I78-G78)/G78</f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"/>
        <v>-0.007539399601701374</v>
      </c>
      <c r="R78" s="199">
        <v>-3491</v>
      </c>
      <c r="S78" s="198">
        <f t="shared" si="2"/>
        <v>-0.0016630136894942409</v>
      </c>
      <c r="T78" s="198">
        <f>(R78-P78)/P78</f>
        <v>-0.7153921408772216</v>
      </c>
      <c r="U78" s="197">
        <v>-21901</v>
      </c>
      <c r="V78" s="198">
        <f t="shared" si="3"/>
        <v>-0.0046658757054684336</v>
      </c>
      <c r="W78" s="199">
        <v>1324</v>
      </c>
      <c r="X78" s="198">
        <f t="shared" si="4"/>
        <v>0.00023299189930808093</v>
      </c>
      <c r="Y78" s="198">
        <f>(W78-U78)/U78</f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>+B79/$B$60</f>
        <v>0.10395458092150583</v>
      </c>
      <c r="D79" s="194">
        <f>SUM(D76:D78)</f>
        <v>151490</v>
      </c>
      <c r="E79" s="193">
        <f t="shared" si="5"/>
        <v>0.08775822316970026</v>
      </c>
      <c r="F79" s="193">
        <f>(D79-B79)/B79</f>
        <v>-0.04847746344404804</v>
      </c>
      <c r="G79" s="192">
        <f>SUM(G76:G78)</f>
        <v>260893</v>
      </c>
      <c r="H79" s="193">
        <f t="shared" si="6"/>
        <v>0.08506602820329141</v>
      </c>
      <c r="I79" s="194">
        <f>SUM(I76:I78)</f>
        <v>235566</v>
      </c>
      <c r="J79" s="193">
        <f t="shared" si="0"/>
        <v>0.06573812580231066</v>
      </c>
      <c r="K79" s="193">
        <f>(I79-G79)/G79</f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"/>
        <v>0.04671465099697588</v>
      </c>
      <c r="R79" s="194">
        <f>SUM(R76:R78)</f>
        <v>97237</v>
      </c>
      <c r="S79" s="193">
        <f t="shared" si="2"/>
        <v>0.04632095735472687</v>
      </c>
      <c r="T79" s="193">
        <f>(R79-P79)/P79</f>
        <v>0.2794173760871567</v>
      </c>
      <c r="U79" s="192">
        <f>SUM(U76:U78)</f>
        <v>336894</v>
      </c>
      <c r="V79" s="193">
        <f t="shared" si="3"/>
        <v>0.07177323089895815</v>
      </c>
      <c r="W79" s="194">
        <f>SUM(W76:W78)</f>
        <v>332803</v>
      </c>
      <c r="X79" s="193">
        <f t="shared" si="4"/>
        <v>0.058565259112860465</v>
      </c>
      <c r="Y79" s="193">
        <f>(W79-U79)/U79</f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>+B80/$B$60</f>
        <v>0.0001658488490155173</v>
      </c>
      <c r="D80" s="195">
        <v>-304</v>
      </c>
      <c r="E80" s="189">
        <f t="shared" si="5"/>
        <v>-0.00017610733278492893</v>
      </c>
      <c r="F80" s="189">
        <f>(D80-B80)/B80</f>
        <v>-2.1968503937007875</v>
      </c>
      <c r="G80" s="187">
        <v>-8278</v>
      </c>
      <c r="H80" s="189">
        <f t="shared" si="6"/>
        <v>-0.002699101093041386</v>
      </c>
      <c r="I80" s="195">
        <v>-4314</v>
      </c>
      <c r="J80" s="189">
        <f t="shared" si="0"/>
        <v>-0.0012038845788915555</v>
      </c>
      <c r="K80" s="189">
        <f>(I80-G80)/G80</f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"/>
        <v>-0.0014776387283947582</v>
      </c>
      <c r="R80" s="195">
        <v>-446</v>
      </c>
      <c r="S80" s="189">
        <f t="shared" si="2"/>
        <v>-0.00021246178903306544</v>
      </c>
      <c r="T80" s="189">
        <f>(R80-P80)/P80</f>
        <v>-0.8144758735440932</v>
      </c>
      <c r="U80" s="187">
        <v>-10682</v>
      </c>
      <c r="V80" s="189">
        <f t="shared" si="3"/>
        <v>-0.0022757355502403456</v>
      </c>
      <c r="W80" s="195">
        <v>-4760</v>
      </c>
      <c r="X80" s="189">
        <f t="shared" si="4"/>
        <v>-0.0008376445926785991</v>
      </c>
      <c r="Y80" s="189">
        <f>(W80-U80)/U80</f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>+B81/$B$60</f>
        <v>0.10412042977052134</v>
      </c>
      <c r="D81" s="203">
        <f>SUM(D79:D80)</f>
        <v>151186</v>
      </c>
      <c r="E81" s="202">
        <f t="shared" si="5"/>
        <v>0.08758211583691534</v>
      </c>
      <c r="F81" s="202">
        <f>(D81-B81)/B81</f>
        <v>-0.05189951210946809</v>
      </c>
      <c r="G81" s="203">
        <f>SUM(G79:G80)</f>
        <v>252615</v>
      </c>
      <c r="H81" s="202">
        <f t="shared" si="6"/>
        <v>0.08236692711025002</v>
      </c>
      <c r="I81" s="203">
        <f>SUM(I79:I80)</f>
        <v>231252</v>
      </c>
      <c r="J81" s="202">
        <f t="shared" si="0"/>
        <v>0.0645342412234191</v>
      </c>
      <c r="K81" s="202">
        <f>(I81-G81)/G81</f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"/>
        <v>0.04523701226858112</v>
      </c>
      <c r="R81" s="203">
        <f>SUM(R79:R80)</f>
        <v>96791</v>
      </c>
      <c r="S81" s="202">
        <f t="shared" si="2"/>
        <v>0.046108495565693804</v>
      </c>
      <c r="T81" s="202">
        <f>(R81-P81)/P81</f>
        <v>0.31514871530089544</v>
      </c>
      <c r="U81" s="203">
        <f>SUM(U79:U80)</f>
        <v>326212</v>
      </c>
      <c r="V81" s="202">
        <f t="shared" si="3"/>
        <v>0.06949749534871781</v>
      </c>
      <c r="W81" s="203">
        <f>SUM(W79:W80)</f>
        <v>328043</v>
      </c>
      <c r="X81" s="202">
        <f t="shared" si="4"/>
        <v>0.057727614520181866</v>
      </c>
      <c r="Y81" s="202">
        <f>(W81-U81)/U81</f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5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6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5"/>
        <v>0.00011296358517454322</v>
      </c>
      <c r="F85" s="198">
        <f>(D85-B85)/B85</f>
        <v>-0.74609375</v>
      </c>
      <c r="G85" s="219">
        <v>1388</v>
      </c>
      <c r="H85" s="198">
        <f t="shared" si="6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5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6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5"/>
        <v>0.13608694140955382</v>
      </c>
      <c r="F87" s="202">
        <f>(D87-B87)/B87</f>
        <v>-0.008667763851964383</v>
      </c>
      <c r="G87" s="203">
        <v>437041</v>
      </c>
      <c r="H87" s="202">
        <f t="shared" si="6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T88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>(C17-B17)/B17</f>
        <v>-0.04311537796229026</v>
      </c>
      <c r="E17" s="157">
        <v>23124</v>
      </c>
      <c r="F17" s="158">
        <v>25955</v>
      </c>
      <c r="G17" s="159">
        <f>(F17-E17)/E17</f>
        <v>0.12242691575851929</v>
      </c>
      <c r="H17" s="157">
        <v>23124</v>
      </c>
      <c r="I17" s="158">
        <v>29491</v>
      </c>
      <c r="J17" s="159">
        <f>(I17-H17)/H17</f>
        <v>0.27534163639508735</v>
      </c>
      <c r="K17" s="157">
        <v>23124</v>
      </c>
      <c r="L17" s="158">
        <v>26729</v>
      </c>
      <c r="M17" s="159">
        <f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>(C18-B18)/B18</f>
        <v>-1</v>
      </c>
      <c r="E18" s="157">
        <v>4185</v>
      </c>
      <c r="F18" s="158">
        <v>0</v>
      </c>
      <c r="G18" s="159">
        <f>(F18-E18)/E18</f>
        <v>-1</v>
      </c>
      <c r="H18" s="157">
        <v>4185</v>
      </c>
      <c r="I18" s="158">
        <v>0</v>
      </c>
      <c r="J18" s="159">
        <f>(I18-H18)/H18</f>
        <v>-1</v>
      </c>
      <c r="K18" s="157">
        <v>4185</v>
      </c>
      <c r="L18" s="158">
        <v>5699</v>
      </c>
      <c r="M18" s="159">
        <f>(L18-K18)/K18</f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>(C19-B19)/B19</f>
        <v>0.05866327424600651</v>
      </c>
      <c r="E19" s="157">
        <v>83323</v>
      </c>
      <c r="F19" s="158">
        <v>99303</v>
      </c>
      <c r="G19" s="159">
        <f>(F19-E19)/E19</f>
        <v>0.1917837811888674</v>
      </c>
      <c r="H19" s="157">
        <v>83323</v>
      </c>
      <c r="I19" s="158">
        <v>101811</v>
      </c>
      <c r="J19" s="159">
        <f>(I19-H19)/H19</f>
        <v>0.2218835135556809</v>
      </c>
      <c r="K19" s="157">
        <v>83323</v>
      </c>
      <c r="L19" s="158">
        <v>109021</v>
      </c>
      <c r="M19" s="159">
        <f>(L19-K19)/K19</f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>(C20-B20)/B20</f>
        <v>-0.17190552282083088</v>
      </c>
      <c r="E20" s="157">
        <v>4016462</v>
      </c>
      <c r="F20" s="158">
        <v>3560224</v>
      </c>
      <c r="G20" s="159">
        <f>(F20-E20)/E20</f>
        <v>-0.11359201207430819</v>
      </c>
      <c r="H20" s="157">
        <v>4016462</v>
      </c>
      <c r="I20" s="158">
        <v>3564491</v>
      </c>
      <c r="J20" s="159">
        <f>(I20-H20)/H20</f>
        <v>-0.11252963429007917</v>
      </c>
      <c r="K20" s="157">
        <v>4016462</v>
      </c>
      <c r="L20" s="158">
        <v>3418149</v>
      </c>
      <c r="M20" s="159">
        <f>(L20-K20)/K20</f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>(C21-B21)/B21</f>
        <v>0.04690357317009383</v>
      </c>
      <c r="E21" s="157">
        <v>2963335</v>
      </c>
      <c r="F21" s="158">
        <v>3153387</v>
      </c>
      <c r="G21" s="159">
        <f>(F21-E21)/E21</f>
        <v>0.06413449711220635</v>
      </c>
      <c r="H21" s="157">
        <v>2963335</v>
      </c>
      <c r="I21" s="158">
        <v>3335183</v>
      </c>
      <c r="J21" s="159">
        <f>(I21-H21)/H21</f>
        <v>0.125482944047838</v>
      </c>
      <c r="K21" s="157">
        <v>2963335</v>
      </c>
      <c r="L21" s="158">
        <v>3383722</v>
      </c>
      <c r="M21" s="159">
        <f>(L21-K21)/K21</f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>(C22-B22)/B22</f>
        <v>-0.047943498130452844</v>
      </c>
      <c r="E22" s="157">
        <v>96280</v>
      </c>
      <c r="F22" s="158">
        <v>93406</v>
      </c>
      <c r="G22" s="159">
        <f>(F22-E22)/E22</f>
        <v>-0.029850436227669298</v>
      </c>
      <c r="H22" s="157">
        <v>96280</v>
      </c>
      <c r="I22" s="158">
        <v>97061</v>
      </c>
      <c r="J22" s="159">
        <f>(I22-H22)/H22</f>
        <v>0.008111757374324886</v>
      </c>
      <c r="K22" s="157">
        <v>96280</v>
      </c>
      <c r="L22" s="158">
        <v>82393</v>
      </c>
      <c r="M22" s="159">
        <f>(L22-K22)/K22</f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>(C23-B23)/B23</f>
        <v>0.39617951571366977</v>
      </c>
      <c r="E23" s="157">
        <v>1373072</v>
      </c>
      <c r="F23" s="158">
        <v>1907535</v>
      </c>
      <c r="G23" s="159">
        <f>(F23-E23)/E23</f>
        <v>0.38924615752123704</v>
      </c>
      <c r="H23" s="157">
        <v>1373072</v>
      </c>
      <c r="I23" s="158">
        <v>2001447</v>
      </c>
      <c r="J23" s="159">
        <f>(I23-H23)/H23</f>
        <v>0.45764169686658823</v>
      </c>
      <c r="K23" s="157">
        <v>1373072</v>
      </c>
      <c r="L23" s="158">
        <v>2033403</v>
      </c>
      <c r="M23" s="159">
        <f>(L23-K23)/K23</f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>(C24-B24)/B24</f>
        <v>0.5287215272244529</v>
      </c>
      <c r="E24" s="157">
        <v>766829</v>
      </c>
      <c r="F24" s="158">
        <v>1167856</v>
      </c>
      <c r="G24" s="159">
        <f>(F24-E24)/E24</f>
        <v>0.5229679628704704</v>
      </c>
      <c r="H24" s="157">
        <v>766829</v>
      </c>
      <c r="I24" s="158">
        <v>1233087</v>
      </c>
      <c r="J24" s="159">
        <f>(I24-H24)/H24</f>
        <v>0.6080338641339855</v>
      </c>
      <c r="K24" s="157">
        <v>766829</v>
      </c>
      <c r="L24" s="158">
        <v>1179957</v>
      </c>
      <c r="M24" s="159">
        <f>(L24-K24)/K24</f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>(C25-B25)/B25</f>
        <v>0.13883935617547005</v>
      </c>
      <c r="E25" s="157">
        <v>297783</v>
      </c>
      <c r="F25" s="158">
        <v>336121</v>
      </c>
      <c r="G25" s="159">
        <f>(F25-E25)/E25</f>
        <v>0.12874475708821526</v>
      </c>
      <c r="H25" s="157">
        <v>297783</v>
      </c>
      <c r="I25" s="158">
        <v>360477</v>
      </c>
      <c r="J25" s="159">
        <f>(I25-H25)/H25</f>
        <v>0.2105358600054402</v>
      </c>
      <c r="K25" s="157">
        <v>297783</v>
      </c>
      <c r="L25" s="158">
        <v>355461</v>
      </c>
      <c r="M25" s="159">
        <f>(L25-K25)/K25</f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>(C26-B26)/B26</f>
        <v>0.04745270186719426</v>
      </c>
      <c r="E26" s="162">
        <v>32348</v>
      </c>
      <c r="F26" s="163">
        <v>37352</v>
      </c>
      <c r="G26" s="167">
        <f>(F26-E26)/E26</f>
        <v>0.15469271670582416</v>
      </c>
      <c r="H26" s="162">
        <v>32348</v>
      </c>
      <c r="I26" s="163">
        <v>38591</v>
      </c>
      <c r="J26" s="167">
        <f>(I26-H26)/H26</f>
        <v>0.19299493013478422</v>
      </c>
      <c r="K26" s="162">
        <v>32348</v>
      </c>
      <c r="L26" s="163">
        <v>40645</v>
      </c>
      <c r="M26" s="167">
        <f>(L26-K26)/K26</f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>(C27-B27)/B27</f>
        <v>0.04514255896476876</v>
      </c>
      <c r="E27" s="165">
        <f>SUM(E17:E26)</f>
        <v>9656741</v>
      </c>
      <c r="F27" s="166">
        <f>SUM(F17:F26)</f>
        <v>10381139</v>
      </c>
      <c r="G27" s="168">
        <f>(F27-E27)/E27</f>
        <v>0.07501474876461946</v>
      </c>
      <c r="H27" s="165">
        <f>SUM(H17:H26)</f>
        <v>9656741</v>
      </c>
      <c r="I27" s="166">
        <f>SUM(I17:I26)</f>
        <v>10761639</v>
      </c>
      <c r="J27" s="168">
        <f>(I27-H27)/H27</f>
        <v>0.11441727597333304</v>
      </c>
      <c r="K27" s="165">
        <f>SUM(K17:K26)</f>
        <v>9656741</v>
      </c>
      <c r="L27" s="166">
        <f>SUM(L17:L26)</f>
        <v>10635179</v>
      </c>
      <c r="M27" s="168">
        <f>(L27-K27)/K27</f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>(C28-B28)/B28</f>
        <v>0.04479120847876172</v>
      </c>
      <c r="E28" s="165">
        <f>+E15+E27</f>
        <v>11817386</v>
      </c>
      <c r="F28" s="166">
        <f>+F15+F27</f>
        <v>12683866</v>
      </c>
      <c r="G28" s="168">
        <f>(F28-E28)/E28</f>
        <v>0.0733224758842607</v>
      </c>
      <c r="H28" s="165">
        <f>+H15+H27</f>
        <v>11817386</v>
      </c>
      <c r="I28" s="166">
        <f>+I15+I27</f>
        <v>13317881</v>
      </c>
      <c r="J28" s="168">
        <f>(I28-H28)/H28</f>
        <v>0.1269735117393982</v>
      </c>
      <c r="K28" s="165">
        <f>+K15+K27</f>
        <v>11817386</v>
      </c>
      <c r="L28" s="166">
        <f>+L15+L27</f>
        <v>13178052</v>
      </c>
      <c r="M28" s="168">
        <f>(L28-K28)/K28</f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>(C31-B31)/B31</f>
        <v>0.5550693773601475</v>
      </c>
      <c r="E31" s="157">
        <v>455480</v>
      </c>
      <c r="F31" s="158">
        <v>788166</v>
      </c>
      <c r="G31" s="159">
        <f>(F31-E31)/E31</f>
        <v>0.7304074822165627</v>
      </c>
      <c r="H31" s="157">
        <v>455480</v>
      </c>
      <c r="I31" s="158">
        <v>962314</v>
      </c>
      <c r="J31" s="159">
        <f>(I31-H31)/H31</f>
        <v>1.1127469921840696</v>
      </c>
      <c r="K31" s="157">
        <v>455480</v>
      </c>
      <c r="L31" s="158">
        <v>1059660</v>
      </c>
      <c r="M31" s="159">
        <f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>(C32-B32)/B32</f>
        <v>0.2640823936946461</v>
      </c>
      <c r="E32" s="157">
        <v>656458</v>
      </c>
      <c r="F32" s="158">
        <v>783029</v>
      </c>
      <c r="G32" s="159">
        <f>(F32-E32)/E32</f>
        <v>0.19280898397155644</v>
      </c>
      <c r="H32" s="157">
        <v>656458</v>
      </c>
      <c r="I32" s="158">
        <v>826429</v>
      </c>
      <c r="J32" s="159">
        <f>(I32-H32)/H32</f>
        <v>0.25892136282900047</v>
      </c>
      <c r="K32" s="157">
        <v>656458</v>
      </c>
      <c r="L32" s="158">
        <v>825435</v>
      </c>
      <c r="M32" s="159">
        <f>(L32-K32)/K32</f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>(C33-B33)/B33</f>
        <v>0.20430443957741135</v>
      </c>
      <c r="E33" s="157">
        <v>150217</v>
      </c>
      <c r="F33" s="158">
        <v>183780</v>
      </c>
      <c r="G33" s="159">
        <f>(F33-E33)/E33</f>
        <v>0.22343010444889727</v>
      </c>
      <c r="H33" s="157">
        <v>150217</v>
      </c>
      <c r="I33" s="158">
        <v>210538</v>
      </c>
      <c r="J33" s="159">
        <f>(I33-H33)/H33</f>
        <v>0.4015590778673519</v>
      </c>
      <c r="K33" s="157">
        <v>150217</v>
      </c>
      <c r="L33" s="158">
        <v>172323</v>
      </c>
      <c r="M33" s="159">
        <f>(L33-K33)/K33</f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>(C34-B34)/B34</f>
        <v>-0.16505462490895847</v>
      </c>
      <c r="E34" s="157">
        <v>137300</v>
      </c>
      <c r="F34" s="158">
        <v>133356</v>
      </c>
      <c r="G34" s="159">
        <f>(F34-E34)/E34</f>
        <v>-0.028725418790968682</v>
      </c>
      <c r="H34" s="157">
        <v>137300</v>
      </c>
      <c r="I34" s="158">
        <v>177986</v>
      </c>
      <c r="J34" s="159">
        <f>(I34-H34)/H34</f>
        <v>0.2963292061179898</v>
      </c>
      <c r="K34" s="157">
        <v>137300</v>
      </c>
      <c r="L34" s="158">
        <v>160628</v>
      </c>
      <c r="M34" s="159">
        <f>(L34-K34)/K34</f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>(C35-B35)/B35</f>
        <v>0.6214315266859743</v>
      </c>
      <c r="E35" s="157">
        <v>2417</v>
      </c>
      <c r="F35" s="158">
        <v>3371</v>
      </c>
      <c r="G35" s="159">
        <f>(F35-E35)/E35</f>
        <v>0.39470417873396774</v>
      </c>
      <c r="H35" s="157">
        <v>2417</v>
      </c>
      <c r="I35" s="158">
        <v>3025</v>
      </c>
      <c r="J35" s="159">
        <f>(I35-H35)/H35</f>
        <v>0.2515515101365329</v>
      </c>
      <c r="K35" s="157">
        <v>2417</v>
      </c>
      <c r="L35" s="158">
        <v>4415</v>
      </c>
      <c r="M35" s="159">
        <f>(L35-K35)/K35</f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>(C36-B36)/B36</f>
        <v>0.734029528267915</v>
      </c>
      <c r="E36" s="162">
        <v>13885</v>
      </c>
      <c r="F36" s="163">
        <v>17127</v>
      </c>
      <c r="G36" s="167">
        <f>(F36-E36)/E36</f>
        <v>0.23348937702556716</v>
      </c>
      <c r="H36" s="162">
        <v>13885</v>
      </c>
      <c r="I36" s="163">
        <v>19917</v>
      </c>
      <c r="J36" s="167">
        <f>(I36-H36)/H36</f>
        <v>0.4344256391789701</v>
      </c>
      <c r="K36" s="162">
        <v>13885</v>
      </c>
      <c r="L36" s="163">
        <v>26641</v>
      </c>
      <c r="M36" s="167">
        <f>(L36-K36)/K36</f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>(C37-B37)/B37</f>
        <v>0.3149580047988461</v>
      </c>
      <c r="E37" s="165">
        <f>SUM(E31:E36)</f>
        <v>1415757</v>
      </c>
      <c r="F37" s="166">
        <f>SUM(F31:F36)</f>
        <v>1908829</v>
      </c>
      <c r="G37" s="168">
        <f>(F37-E37)/E37</f>
        <v>0.3482744567040813</v>
      </c>
      <c r="H37" s="165">
        <f>SUM(H31:H36)</f>
        <v>1415757</v>
      </c>
      <c r="I37" s="166">
        <f>SUM(I31:I36)</f>
        <v>2200209</v>
      </c>
      <c r="J37" s="168">
        <f>(I37-H37)/H37</f>
        <v>0.5540866123211823</v>
      </c>
      <c r="K37" s="165">
        <f>SUM(K31:K36)</f>
        <v>1415757</v>
      </c>
      <c r="L37" s="166">
        <f>SUM(L31:L36)</f>
        <v>2249102</v>
      </c>
      <c r="M37" s="168">
        <f>(L37-K37)/K37</f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>+B60/$B$60</f>
        <v>1</v>
      </c>
      <c r="D60" s="185">
        <v>1726220</v>
      </c>
      <c r="E60" s="184">
        <f>+D60/$D$60</f>
        <v>1</v>
      </c>
      <c r="F60" s="184">
        <f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0" ref="J60:J81">+I60/$I$60</f>
        <v>1</v>
      </c>
      <c r="K60" s="184">
        <f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>+W60-L60-N60-P60</f>
        <v>1787946</v>
      </c>
      <c r="S60" s="184">
        <f aca="true" t="shared" si="1" ref="S60:S81">+R60/$R$60</f>
        <v>1</v>
      </c>
      <c r="T60" s="185">
        <f>+Y60-M60-O60-Q60</f>
        <v>2262816</v>
      </c>
      <c r="U60" s="184">
        <f aca="true" t="shared" si="2" ref="U60:U81">+T60/$T$60</f>
        <v>1</v>
      </c>
      <c r="V60" s="184">
        <f>(T60-R60)/R60</f>
        <v>0.265595269655795</v>
      </c>
      <c r="W60" s="183">
        <v>6481813</v>
      </c>
      <c r="X60" s="184">
        <f aca="true" t="shared" si="3" ref="X60:X81">+W60/$W$60</f>
        <v>1</v>
      </c>
      <c r="Y60" s="185">
        <v>7945417</v>
      </c>
      <c r="Z60" s="184">
        <f aca="true" t="shared" si="4" ref="Z60:Z81">+Y60/$Y$60</f>
        <v>1</v>
      </c>
      <c r="AA60" s="184">
        <f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>+B61/$B$60</f>
        <v>-0.5498940591505797</v>
      </c>
      <c r="D61" s="190">
        <v>-972781</v>
      </c>
      <c r="E61" s="189">
        <f aca="true" t="shared" si="5" ref="E61:E87">+D61/$D$60</f>
        <v>-0.5635324582034735</v>
      </c>
      <c r="F61" s="189">
        <f>(D61-B61)/B61</f>
        <v>0.1550872685001027</v>
      </c>
      <c r="G61" s="188">
        <v>-1698042</v>
      </c>
      <c r="H61" s="189">
        <f aca="true" t="shared" si="6" ref="H61:H87">+G61/$G$60</f>
        <v>-0.553658736195963</v>
      </c>
      <c r="I61" s="190">
        <v>-2017246</v>
      </c>
      <c r="J61" s="189">
        <f t="shared" si="0"/>
        <v>-0.562941898755372</v>
      </c>
      <c r="K61" s="189">
        <f>(I61-G61)/G61</f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>+W61-L61-N61-P61</f>
        <v>-1012172</v>
      </c>
      <c r="S61" s="189">
        <f t="shared" si="1"/>
        <v>-0.5661088198413151</v>
      </c>
      <c r="T61" s="190">
        <f>+Y61-M61-O61-Q61</f>
        <v>-1302008</v>
      </c>
      <c r="U61" s="189">
        <f t="shared" si="2"/>
        <v>-0.5753927849193218</v>
      </c>
      <c r="V61" s="189">
        <f>(T61-R61)/R61</f>
        <v>0.28635054121236314</v>
      </c>
      <c r="W61" s="188">
        <v>-3618717</v>
      </c>
      <c r="X61" s="189">
        <f t="shared" si="3"/>
        <v>-0.5582877815203864</v>
      </c>
      <c r="Y61" s="190">
        <v>-4507166</v>
      </c>
      <c r="Z61" s="189">
        <f t="shared" si="4"/>
        <v>-0.5672661359372327</v>
      </c>
      <c r="AA61" s="189">
        <f>(Y61-W61)/W61</f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>+B62/$B$60</f>
        <v>0.45010594084942035</v>
      </c>
      <c r="D62" s="194">
        <f>SUM(D60:D61)</f>
        <v>753439</v>
      </c>
      <c r="E62" s="193">
        <f t="shared" si="5"/>
        <v>0.4364675417965265</v>
      </c>
      <c r="F62" s="193">
        <f>(D62-B62)/B62</f>
        <v>0.09297970244174171</v>
      </c>
      <c r="G62" s="192">
        <f>SUM(G60:G61)</f>
        <v>1368905</v>
      </c>
      <c r="H62" s="193">
        <f t="shared" si="6"/>
        <v>0.44634126380403705</v>
      </c>
      <c r="I62" s="194">
        <f>SUM(I60:I61)</f>
        <v>1566154</v>
      </c>
      <c r="J62" s="193">
        <f t="shared" si="0"/>
        <v>0.437058101244628</v>
      </c>
      <c r="K62" s="193">
        <f>(I62-G62)/G62</f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4">
        <f>SUM(Q60:Q61)</f>
        <v>911289</v>
      </c>
      <c r="R62" s="192">
        <f>+W62-L62-N62-P62</f>
        <v>775774</v>
      </c>
      <c r="S62" s="193">
        <f t="shared" si="1"/>
        <v>0.4338911801586849</v>
      </c>
      <c r="T62" s="194">
        <f>+Y62-M62-O62-Q62</f>
        <v>960808</v>
      </c>
      <c r="U62" s="193">
        <f t="shared" si="2"/>
        <v>0.4246072150806782</v>
      </c>
      <c r="V62" s="193">
        <f>(T62-R62)/R62</f>
        <v>0.23851534080801884</v>
      </c>
      <c r="W62" s="192">
        <f>SUM(W60:W61)</f>
        <v>2863096</v>
      </c>
      <c r="X62" s="193">
        <f t="shared" si="3"/>
        <v>0.44171221847961367</v>
      </c>
      <c r="Y62" s="194">
        <f>SUM(Y60:Y61)</f>
        <v>3438251</v>
      </c>
      <c r="Z62" s="193">
        <f t="shared" si="4"/>
        <v>0.43273386406276726</v>
      </c>
      <c r="AA62" s="193">
        <f>(Y62-W62)/W62</f>
        <v>0.2008856845875933</v>
      </c>
    </row>
    <row r="63" spans="1:27" ht="15.75" thickBot="1">
      <c r="A63" s="186" t="s">
        <v>170</v>
      </c>
      <c r="B63" s="188">
        <v>-84830</v>
      </c>
      <c r="C63" s="189">
        <f>+B63/$B$60</f>
        <v>-0.05538959788183596</v>
      </c>
      <c r="D63" s="190">
        <v>-96265</v>
      </c>
      <c r="E63" s="189">
        <f t="shared" si="5"/>
        <v>-0.05576635654783284</v>
      </c>
      <c r="F63" s="189">
        <f>(D63-B63)/B63</f>
        <v>0.13479900978427442</v>
      </c>
      <c r="G63" s="188">
        <v>-163253</v>
      </c>
      <c r="H63" s="189">
        <f t="shared" si="6"/>
        <v>-0.05322980801428913</v>
      </c>
      <c r="I63" s="190">
        <v>-183083</v>
      </c>
      <c r="J63" s="189">
        <f t="shared" si="0"/>
        <v>-0.0510919796840989</v>
      </c>
      <c r="K63" s="189">
        <f>(I63-G63)/G63</f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>+W63-L63-N63-P63</f>
        <v>-83743</v>
      </c>
      <c r="S63" s="189">
        <f t="shared" si="1"/>
        <v>-0.046837544310622356</v>
      </c>
      <c r="T63" s="190">
        <f>+Y63-M63-O63-Q63</f>
        <v>-93329</v>
      </c>
      <c r="U63" s="189">
        <f t="shared" si="2"/>
        <v>-0.04124462616492017</v>
      </c>
      <c r="V63" s="189">
        <f>(T63-R63)/R63</f>
        <v>0.11446926907323597</v>
      </c>
      <c r="W63" s="188">
        <v>-328368</v>
      </c>
      <c r="X63" s="189">
        <f t="shared" si="3"/>
        <v>-0.05065990024704508</v>
      </c>
      <c r="Y63" s="190">
        <v>-371810</v>
      </c>
      <c r="Z63" s="189">
        <f t="shared" si="4"/>
        <v>-0.04679553005210425</v>
      </c>
      <c r="AA63" s="189">
        <f>(Y63-W63)/W63</f>
        <v>0.13229669151683476</v>
      </c>
    </row>
    <row r="64" spans="1:27" ht="15.75" thickBot="1">
      <c r="A64" s="186" t="s">
        <v>171</v>
      </c>
      <c r="B64" s="188">
        <v>-382688</v>
      </c>
      <c r="C64" s="189">
        <f>+B64/$B$60</f>
        <v>-0.24987545012618226</v>
      </c>
      <c r="D64" s="190">
        <v>-436316</v>
      </c>
      <c r="E64" s="189">
        <f t="shared" si="5"/>
        <v>-0.25275804937956925</v>
      </c>
      <c r="F64" s="189">
        <f>(D64-B64)/B64</f>
        <v>0.14013504473618196</v>
      </c>
      <c r="G64" s="188">
        <v>-786304</v>
      </c>
      <c r="H64" s="189">
        <f t="shared" si="6"/>
        <v>-0.2563800417809633</v>
      </c>
      <c r="I64" s="190">
        <v>-956200</v>
      </c>
      <c r="J64" s="189">
        <f t="shared" si="0"/>
        <v>-0.2668415471340068</v>
      </c>
      <c r="K64" s="189">
        <f>(I64-G64)/G64</f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>+W64-L64-N64-P64</f>
        <v>-492903</v>
      </c>
      <c r="S64" s="189">
        <f t="shared" si="1"/>
        <v>-0.27568114473255906</v>
      </c>
      <c r="T64" s="190">
        <f>+Y64-M64-O64-Q64</f>
        <v>-627195</v>
      </c>
      <c r="U64" s="189">
        <f t="shared" si="2"/>
        <v>-0.2771745471129778</v>
      </c>
      <c r="V64" s="189">
        <f>(T64-R64)/R64</f>
        <v>0.2724511719344374</v>
      </c>
      <c r="W64" s="188">
        <v>-1709315</v>
      </c>
      <c r="X64" s="189">
        <f t="shared" si="3"/>
        <v>-0.2637093973553387</v>
      </c>
      <c r="Y64" s="190">
        <v>-2144502</v>
      </c>
      <c r="Z64" s="189">
        <f t="shared" si="4"/>
        <v>-0.2699042731174462</v>
      </c>
      <c r="AA64" s="189">
        <f>(Y64-W64)/W64</f>
        <v>0.25459730944852177</v>
      </c>
    </row>
    <row r="65" spans="1:27" ht="15.75" thickBot="1">
      <c r="A65" s="186" t="s">
        <v>172</v>
      </c>
      <c r="B65" s="188">
        <v>-29293</v>
      </c>
      <c r="C65" s="189">
        <f>+B65/$B$60</f>
        <v>-0.019126812339415548</v>
      </c>
      <c r="D65" s="190">
        <v>-32449</v>
      </c>
      <c r="E65" s="189">
        <f t="shared" si="5"/>
        <v>-0.018797719873480785</v>
      </c>
      <c r="F65" s="189">
        <f>(D65-B65)/B65</f>
        <v>0.10773905028505104</v>
      </c>
      <c r="G65" s="188">
        <v>-56598</v>
      </c>
      <c r="H65" s="189">
        <f t="shared" si="6"/>
        <v>-0.018454182612219906</v>
      </c>
      <c r="I65" s="190">
        <v>-64633</v>
      </c>
      <c r="J65" s="189">
        <f t="shared" si="0"/>
        <v>-0.01803678071105654</v>
      </c>
      <c r="K65" s="189">
        <f>(I65-G65)/G65</f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>+W65-L65-N65-P65</f>
        <v>-47197</v>
      </c>
      <c r="S65" s="189">
        <f t="shared" si="1"/>
        <v>-0.026397329673267536</v>
      </c>
      <c r="T65" s="190">
        <f>+Y65-M65-O65-Q65</f>
        <v>-40926</v>
      </c>
      <c r="U65" s="189">
        <f t="shared" si="2"/>
        <v>-0.01808631369055195</v>
      </c>
      <c r="V65" s="189">
        <f>(T65-R65)/R65</f>
        <v>-0.13286861453058457</v>
      </c>
      <c r="W65" s="188">
        <v>-135091</v>
      </c>
      <c r="X65" s="189">
        <f t="shared" si="3"/>
        <v>-0.020841545413297174</v>
      </c>
      <c r="Y65" s="190">
        <v>-137446</v>
      </c>
      <c r="Z65" s="189">
        <f t="shared" si="4"/>
        <v>-0.017298777395824538</v>
      </c>
      <c r="AA65" s="189">
        <f>(Y65-W65)/W65</f>
        <v>0.017432693517702883</v>
      </c>
    </row>
    <row r="66" spans="1:27" ht="15.75" thickBot="1">
      <c r="A66" s="186" t="s">
        <v>173</v>
      </c>
      <c r="B66" s="188">
        <v>1077</v>
      </c>
      <c r="C66" s="189">
        <f>+B66/$B$60</f>
        <v>0.0007032252377547723</v>
      </c>
      <c r="D66" s="190">
        <v>8166</v>
      </c>
      <c r="E66" s="189">
        <f t="shared" si="5"/>
        <v>0.004730567366847795</v>
      </c>
      <c r="F66" s="189">
        <f>(D66-B66)/B66</f>
        <v>6.582172701949861</v>
      </c>
      <c r="G66" s="188">
        <v>1961</v>
      </c>
      <c r="H66" s="189">
        <f t="shared" si="6"/>
        <v>0.0006393980724153369</v>
      </c>
      <c r="I66" s="190">
        <v>7880</v>
      </c>
      <c r="J66" s="189">
        <f t="shared" si="0"/>
        <v>0.0021990288552771113</v>
      </c>
      <c r="K66" s="189">
        <f>(I66-G66)/G66</f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>+W66-L66-N66-P66</f>
        <v>7642</v>
      </c>
      <c r="S66" s="189">
        <f t="shared" si="1"/>
        <v>0.004274178302924137</v>
      </c>
      <c r="T66" s="190">
        <f>+Y66-M66-O66-Q66</f>
        <v>-554</v>
      </c>
      <c r="U66" s="189">
        <f t="shared" si="2"/>
        <v>-0.0002448276837356639</v>
      </c>
      <c r="V66" s="189">
        <f>(T66-R66)/R66</f>
        <v>-1.0724941114891389</v>
      </c>
      <c r="W66" s="188">
        <v>11406</v>
      </c>
      <c r="X66" s="189">
        <f t="shared" si="3"/>
        <v>0.0017596928513673566</v>
      </c>
      <c r="Y66" s="190">
        <v>2619</v>
      </c>
      <c r="Z66" s="189">
        <f t="shared" si="4"/>
        <v>0.00032962398323461186</v>
      </c>
      <c r="AA66" s="189">
        <f>(Y66-W66)/W66</f>
        <v>-0.7703840084166228</v>
      </c>
    </row>
    <row r="67" spans="1:27" ht="15.75" thickBot="1">
      <c r="A67" s="186" t="s">
        <v>174</v>
      </c>
      <c r="B67" s="188">
        <v>2033</v>
      </c>
      <c r="C67" s="189">
        <f>+B67/$B$60</f>
        <v>0.001327443740348609</v>
      </c>
      <c r="D67" s="190">
        <v>2206</v>
      </c>
      <c r="E67" s="189">
        <f t="shared" si="5"/>
        <v>0.0012779367635643198</v>
      </c>
      <c r="F67" s="189">
        <f>(D67-B67)/B67</f>
        <v>0.08509591736350221</v>
      </c>
      <c r="G67" s="188">
        <v>-7505</v>
      </c>
      <c r="H67" s="189">
        <f t="shared" si="6"/>
        <v>-0.002447058915592607</v>
      </c>
      <c r="I67" s="190">
        <v>2090</v>
      </c>
      <c r="J67" s="189">
        <f t="shared" si="0"/>
        <v>0.0005832449628844114</v>
      </c>
      <c r="K67" s="189">
        <f>(I67-G67)/G67</f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>+W67-L67-N67-P67</f>
        <v>-9258</v>
      </c>
      <c r="S67" s="189">
        <f t="shared" si="1"/>
        <v>-0.0051780087318073365</v>
      </c>
      <c r="T67" s="190">
        <f>+Y67-M67-O67-Q67</f>
        <v>-2791</v>
      </c>
      <c r="U67" s="189">
        <f t="shared" si="2"/>
        <v>-0.0012334188904444727</v>
      </c>
      <c r="V67" s="189">
        <f>(T67-R67)/R67</f>
        <v>-0.6985310002160294</v>
      </c>
      <c r="W67" s="188">
        <v>-25625</v>
      </c>
      <c r="X67" s="189">
        <f t="shared" si="3"/>
        <v>-0.003953369219383528</v>
      </c>
      <c r="Y67" s="190">
        <v>-4427</v>
      </c>
      <c r="Z67" s="189">
        <f t="shared" si="4"/>
        <v>-0.0005571765459257834</v>
      </c>
      <c r="AA67" s="189">
        <f>(Y67-W67)/W67</f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>+B68/$B$60</f>
        <v>0.12774474948009</v>
      </c>
      <c r="D68" s="185">
        <f>SUM(D62:D67)</f>
        <v>198781</v>
      </c>
      <c r="E68" s="184">
        <f t="shared" si="5"/>
        <v>0.11515392012605577</v>
      </c>
      <c r="F68" s="184">
        <f>(D68-B68)/B68</f>
        <v>0.016039418737189677</v>
      </c>
      <c r="G68" s="183">
        <f>SUM(G62:G67)</f>
        <v>357206</v>
      </c>
      <c r="H68" s="184">
        <f t="shared" si="6"/>
        <v>0.11646957055338746</v>
      </c>
      <c r="I68" s="185">
        <f>SUM(I62:I67)</f>
        <v>372208</v>
      </c>
      <c r="J68" s="184">
        <f t="shared" si="0"/>
        <v>0.10387006753362728</v>
      </c>
      <c r="K68" s="184">
        <f>(I68-G68)/G68</f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5">
        <f>SUM(Q62:Q67)</f>
        <v>214464</v>
      </c>
      <c r="R68" s="183">
        <f>+W68-L68-N68-P68</f>
        <v>150315</v>
      </c>
      <c r="S68" s="184">
        <f t="shared" si="1"/>
        <v>0.08407133101335275</v>
      </c>
      <c r="T68" s="185">
        <f>+Y68-M68-O68-Q68</f>
        <v>196013</v>
      </c>
      <c r="U68" s="184">
        <f t="shared" si="2"/>
        <v>0.08662348153804816</v>
      </c>
      <c r="V68" s="184">
        <f>(T68-R68)/R68</f>
        <v>0.30401490203905135</v>
      </c>
      <c r="W68" s="183">
        <f>SUM(W62:W67)</f>
        <v>676103</v>
      </c>
      <c r="X68" s="184">
        <f t="shared" si="3"/>
        <v>0.10430769909591653</v>
      </c>
      <c r="Y68" s="185">
        <f>SUM(Y62:Y67)</f>
        <v>782685</v>
      </c>
      <c r="Z68" s="184">
        <f t="shared" si="4"/>
        <v>0.0985077309347011</v>
      </c>
      <c r="AA68" s="184">
        <f>(Y68-W68)/W68</f>
        <v>0.15764166110784894</v>
      </c>
    </row>
    <row r="69" spans="1:27" ht="15.75" thickBot="1">
      <c r="A69" s="186" t="s">
        <v>176</v>
      </c>
      <c r="B69" s="188">
        <v>3334</v>
      </c>
      <c r="C69" s="189">
        <f>+B69/$B$60</f>
        <v>0.0021769293803847825</v>
      </c>
      <c r="D69" s="190">
        <v>3035</v>
      </c>
      <c r="E69" s="189">
        <f t="shared" si="5"/>
        <v>0.0017581768256653267</v>
      </c>
      <c r="F69" s="189">
        <f>(D69-B69)/B69</f>
        <v>-0.08968206358728255</v>
      </c>
      <c r="G69" s="188">
        <v>6142</v>
      </c>
      <c r="H69" s="189">
        <f t="shared" si="6"/>
        <v>0.0020026430192631303</v>
      </c>
      <c r="I69" s="190">
        <v>4956</v>
      </c>
      <c r="J69" s="189">
        <f t="shared" si="0"/>
        <v>0.0013830440363900207</v>
      </c>
      <c r="K69" s="189">
        <f>(I69-G69)/G69</f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>+W69-L69-N69-P69</f>
        <v>4056</v>
      </c>
      <c r="S69" s="189">
        <f t="shared" si="1"/>
        <v>0.0022685248883355536</v>
      </c>
      <c r="T69" s="190">
        <f>+Y69-M69-O69-Q69</f>
        <v>2581</v>
      </c>
      <c r="U69" s="189">
        <f t="shared" si="2"/>
        <v>0.0011406141727829395</v>
      </c>
      <c r="V69" s="189">
        <f>(T69-R69)/R69</f>
        <v>-0.3636587771203156</v>
      </c>
      <c r="W69" s="188">
        <v>11872</v>
      </c>
      <c r="X69" s="189">
        <f t="shared" si="3"/>
        <v>0.0018315863169764384</v>
      </c>
      <c r="Y69" s="190">
        <v>9828</v>
      </c>
      <c r="Z69" s="189">
        <f t="shared" si="4"/>
        <v>0.0012369394834783373</v>
      </c>
      <c r="AA69" s="189">
        <f>(Y69-W69)/W69</f>
        <v>-0.1721698113207547</v>
      </c>
    </row>
    <row r="70" spans="1:27" ht="15.75" thickBot="1">
      <c r="A70" s="186" t="s">
        <v>177</v>
      </c>
      <c r="B70" s="188">
        <v>-40751</v>
      </c>
      <c r="C70" s="189">
        <f>+B70/$B$60</f>
        <v>-0.026608293095399</v>
      </c>
      <c r="D70" s="190">
        <v>-50910</v>
      </c>
      <c r="E70" s="189">
        <f t="shared" si="5"/>
        <v>-0.029492185237107667</v>
      </c>
      <c r="F70" s="189">
        <f>(D70-B70)/B70</f>
        <v>0.24929449584059288</v>
      </c>
      <c r="G70" s="188">
        <v>-78242</v>
      </c>
      <c r="H70" s="189">
        <f t="shared" si="6"/>
        <v>-0.025511363580785713</v>
      </c>
      <c r="I70" s="190">
        <v>-110271</v>
      </c>
      <c r="J70" s="189">
        <f t="shared" si="0"/>
        <v>-0.03077272980967796</v>
      </c>
      <c r="K70" s="189">
        <f>(I70-G70)/G70</f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>+W70-L70-N70-P70</f>
        <v>-48706</v>
      </c>
      <c r="S70" s="189">
        <f t="shared" si="1"/>
        <v>-0.0272413148942977</v>
      </c>
      <c r="T70" s="190">
        <f>+Y70-M70-O70-Q70</f>
        <v>-63812</v>
      </c>
      <c r="U70" s="189">
        <f t="shared" si="2"/>
        <v>-0.028200260206751235</v>
      </c>
      <c r="V70" s="189">
        <f>(T70-R70)/R70</f>
        <v>0.3101465938488071</v>
      </c>
      <c r="W70" s="188">
        <v>-170648</v>
      </c>
      <c r="X70" s="189">
        <f t="shared" si="3"/>
        <v>-0.02632720197265796</v>
      </c>
      <c r="Y70" s="190">
        <v>-234896</v>
      </c>
      <c r="Z70" s="189">
        <f t="shared" si="4"/>
        <v>-0.02956370949441672</v>
      </c>
      <c r="AA70" s="189">
        <f>(Y70-W70)/W70</f>
        <v>0.37649430406450707</v>
      </c>
    </row>
    <row r="71" spans="1:27" ht="15.75" thickBot="1">
      <c r="A71" s="186" t="s">
        <v>195</v>
      </c>
      <c r="B71" s="188">
        <v>43363</v>
      </c>
      <c r="C71" s="189">
        <f>+B71/$B$60</f>
        <v>0.02831379385771605</v>
      </c>
      <c r="D71" s="190">
        <v>46468</v>
      </c>
      <c r="E71" s="189">
        <f t="shared" si="5"/>
        <v>0.026918932696875255</v>
      </c>
      <c r="F71" s="189">
        <f>(D71-B71)/B71</f>
        <v>0.07160482438945645</v>
      </c>
      <c r="G71" s="188">
        <v>43363</v>
      </c>
      <c r="H71" s="189">
        <f t="shared" si="6"/>
        <v>0.01413881622343001</v>
      </c>
      <c r="I71" s="190">
        <v>46962</v>
      </c>
      <c r="J71" s="189">
        <f t="shared" si="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>+W71-L71-N71-P71</f>
        <v>29</v>
      </c>
      <c r="S71" s="189">
        <f t="shared" si="1"/>
        <v>1.621972923119602E-05</v>
      </c>
      <c r="T71" s="190">
        <f>+Y71-M71-O71-Q71</f>
        <v>54</v>
      </c>
      <c r="U71" s="189">
        <f t="shared" si="2"/>
        <v>2.3864070255822834E-05</v>
      </c>
      <c r="V71" s="189">
        <f>(T71-R71)/R71</f>
        <v>0.8620689655172413</v>
      </c>
      <c r="W71" s="188">
        <v>43395</v>
      </c>
      <c r="X71" s="189">
        <f t="shared" si="3"/>
        <v>0.006694886137566758</v>
      </c>
      <c r="Y71" s="190">
        <v>47016</v>
      </c>
      <c r="Z71" s="189">
        <f t="shared" si="4"/>
        <v>0.005917373499716881</v>
      </c>
      <c r="AA71" s="189">
        <f>(Y71-W71)/W71</f>
        <v>0.08344279294849637</v>
      </c>
    </row>
    <row r="72" spans="1:27" ht="15.75" thickBot="1">
      <c r="A72" s="186" t="s">
        <v>178</v>
      </c>
      <c r="B72" s="188">
        <v>6535</v>
      </c>
      <c r="C72" s="189">
        <f>+B72/$B$60</f>
        <v>0.004267016646914983</v>
      </c>
      <c r="D72" s="190">
        <v>5949</v>
      </c>
      <c r="E72" s="189">
        <f t="shared" si="5"/>
        <v>0.003446258298478757</v>
      </c>
      <c r="F72" s="189">
        <f>(D72-B72)/B72</f>
        <v>-0.08967100229533283</v>
      </c>
      <c r="G72" s="188">
        <v>-997</v>
      </c>
      <c r="H72" s="189">
        <f t="shared" si="6"/>
        <v>-0.00032507897919331505</v>
      </c>
      <c r="I72" s="190">
        <v>12914</v>
      </c>
      <c r="J72" s="189">
        <f t="shared" si="0"/>
        <v>0.0036038399285594686</v>
      </c>
      <c r="K72" s="189">
        <f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>+W72-L72-N72-P72</f>
        <v>21520</v>
      </c>
      <c r="S72" s="189">
        <f t="shared" si="1"/>
        <v>0.012036157691563392</v>
      </c>
      <c r="T72" s="190">
        <f>+Y72-M72-O72-Q72</f>
        <v>12410</v>
      </c>
      <c r="U72" s="189">
        <f t="shared" si="2"/>
        <v>0.005484316886569655</v>
      </c>
      <c r="V72" s="189">
        <f>(T72-R72)/R72</f>
        <v>-0.4233271375464684</v>
      </c>
      <c r="W72" s="188">
        <v>18479</v>
      </c>
      <c r="X72" s="189">
        <f t="shared" si="3"/>
        <v>0.002850899894828808</v>
      </c>
      <c r="Y72" s="190">
        <v>27181</v>
      </c>
      <c r="Z72" s="189">
        <f t="shared" si="4"/>
        <v>0.0034209658221840337</v>
      </c>
      <c r="AA72" s="189">
        <f>(Y72-W72)/W72</f>
        <v>0.4709129281887548</v>
      </c>
    </row>
    <row r="73" spans="1:27" ht="15.75" thickBot="1">
      <c r="A73" s="186" t="s">
        <v>179</v>
      </c>
      <c r="B73" s="188">
        <v>-6192</v>
      </c>
      <c r="C73" s="189">
        <f>+B73/$B$60</f>
        <v>-0.004043055405921587</v>
      </c>
      <c r="D73" s="190">
        <v>-4194</v>
      </c>
      <c r="E73" s="189">
        <f t="shared" si="5"/>
        <v>-0.002429586031907868</v>
      </c>
      <c r="F73" s="189">
        <f>(D73-B73)/B73</f>
        <v>-0.3226744186046512</v>
      </c>
      <c r="G73" s="188">
        <v>-8353</v>
      </c>
      <c r="H73" s="189">
        <f t="shared" si="6"/>
        <v>-0.00272355537933978</v>
      </c>
      <c r="I73" s="190">
        <v>-7366</v>
      </c>
      <c r="J73" s="189">
        <f t="shared" si="0"/>
        <v>-0.002055589663448122</v>
      </c>
      <c r="K73" s="189">
        <f>(I73-G73)/G73</f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>+W73-L73-N73-P73</f>
        <v>-906</v>
      </c>
      <c r="S73" s="189">
        <f t="shared" si="1"/>
        <v>-0.0005067267132228825</v>
      </c>
      <c r="T73" s="190">
        <f>+Y73-M73-O73-Q73</f>
        <v>-14784</v>
      </c>
      <c r="U73" s="189">
        <f t="shared" si="2"/>
        <v>-0.00653345212337194</v>
      </c>
      <c r="V73" s="189">
        <f>(T73-R73)/R73</f>
        <v>15.317880794701987</v>
      </c>
      <c r="W73" s="188">
        <v>-12771</v>
      </c>
      <c r="X73" s="189">
        <f t="shared" si="3"/>
        <v>-0.0019702820800291524</v>
      </c>
      <c r="Y73" s="190">
        <v>-32160</v>
      </c>
      <c r="Z73" s="189">
        <f t="shared" si="4"/>
        <v>-0.004047616380612874</v>
      </c>
      <c r="AA73" s="189">
        <f>(Y73-W73)/W73</f>
        <v>1.5182053089029832</v>
      </c>
    </row>
    <row r="74" spans="1:27" ht="15.75" thickBot="1">
      <c r="A74" s="186" t="s">
        <v>180</v>
      </c>
      <c r="B74" s="187">
        <v>1468</v>
      </c>
      <c r="C74" s="189">
        <f>+B74/$B$60</f>
        <v>0.0009585279935227536</v>
      </c>
      <c r="D74" s="195">
        <v>390</v>
      </c>
      <c r="E74" s="189">
        <f t="shared" si="5"/>
        <v>0.00022592717034908643</v>
      </c>
      <c r="F74" s="189">
        <f>(D74-B74)/B74</f>
        <v>-0.7343324250681199</v>
      </c>
      <c r="G74" s="187">
        <v>2828</v>
      </c>
      <c r="H74" s="189">
        <f t="shared" si="6"/>
        <v>0.0009220896220247692</v>
      </c>
      <c r="I74" s="195">
        <v>1148</v>
      </c>
      <c r="J74" s="189">
        <f t="shared" si="0"/>
        <v>0.0003203661327231121</v>
      </c>
      <c r="K74" s="189">
        <f>(I74-G74)/G74</f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>+W74-L74-N74-P74</f>
        <v>-494</v>
      </c>
      <c r="S74" s="189">
        <f t="shared" si="1"/>
        <v>-0.0002762946979383046</v>
      </c>
      <c r="T74" s="195">
        <f>+Y74-M74-O74-Q74</f>
        <v>3077</v>
      </c>
      <c r="U74" s="189">
        <f t="shared" si="2"/>
        <v>0.0013598100773549418</v>
      </c>
      <c r="V74" s="189">
        <f>(T74-R74)/R74</f>
        <v>-7.228744939271255</v>
      </c>
      <c r="W74" s="187">
        <v>3222</v>
      </c>
      <c r="X74" s="189">
        <f t="shared" si="3"/>
        <v>0.0004970831463357551</v>
      </c>
      <c r="Y74" s="195">
        <v>4928</v>
      </c>
      <c r="Z74" s="189">
        <f t="shared" si="4"/>
        <v>0.0006202317637954056</v>
      </c>
      <c r="AA74" s="189">
        <f>(Y74-W74)/W74</f>
        <v>0.5294847920546245</v>
      </c>
    </row>
    <row r="75" spans="1:27" ht="15.75" thickBot="1">
      <c r="A75" s="186" t="s">
        <v>181</v>
      </c>
      <c r="B75" s="187">
        <v>3206</v>
      </c>
      <c r="C75" s="189">
        <f>+B75/$B$60</f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6"/>
        <v>0.0012269530578780787</v>
      </c>
      <c r="I75" s="195">
        <v>62</v>
      </c>
      <c r="J75" s="189">
        <f t="shared" si="0"/>
        <v>1.7302003683652397E-05</v>
      </c>
      <c r="K75" s="189">
        <f>(I75-G75)/G75</f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>+W75-L75-N75-P75</f>
        <v>3262</v>
      </c>
      <c r="S75" s="189">
        <f t="shared" si="1"/>
        <v>0.0018244398880055662</v>
      </c>
      <c r="T75" s="195">
        <f>+Y75-M75-O75-Q75</f>
        <v>-370</v>
      </c>
      <c r="U75" s="189">
        <f t="shared" si="2"/>
        <v>-0.00016351307397508238</v>
      </c>
      <c r="V75" s="189">
        <f>(T75-R75)/R75</f>
        <v>-1.1134273451870018</v>
      </c>
      <c r="W75" s="187">
        <v>7025</v>
      </c>
      <c r="X75" s="189">
        <f t="shared" si="3"/>
        <v>0.0010838017079480694</v>
      </c>
      <c r="Y75" s="195">
        <v>-288</v>
      </c>
      <c r="Z75" s="189">
        <f t="shared" si="4"/>
        <v>-3.6247310871160066E-05</v>
      </c>
      <c r="AA75" s="189">
        <f>(Y75-W75)/W75</f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>+B76/$B$60</f>
        <v>0.1349030208649605</v>
      </c>
      <c r="D76" s="194">
        <f>SUM(D68:D75)</f>
        <v>199519</v>
      </c>
      <c r="E76" s="193">
        <f t="shared" si="5"/>
        <v>0.11558144384840865</v>
      </c>
      <c r="F76" s="193">
        <f>(D76-B76)/B76</f>
        <v>-0.03430200478204892</v>
      </c>
      <c r="G76" s="192">
        <f>SUM(G68:G75)</f>
        <v>325710</v>
      </c>
      <c r="H76" s="193">
        <f t="shared" si="6"/>
        <v>0.10620007453666463</v>
      </c>
      <c r="I76" s="194">
        <f>SUM(I68:I75)</f>
        <v>320613</v>
      </c>
      <c r="J76" s="193">
        <f t="shared" si="0"/>
        <v>0.08947173075849751</v>
      </c>
      <c r="K76" s="193">
        <f>(I76-G76)/G76</f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4">
        <f>SUM(Q68:Q75)</f>
        <v>148512</v>
      </c>
      <c r="R76" s="192">
        <f>+W76-L76-N76-P76</f>
        <v>129076</v>
      </c>
      <c r="S76" s="193">
        <f t="shared" si="1"/>
        <v>0.07219233690502957</v>
      </c>
      <c r="T76" s="194">
        <f>+Y76-M76-O76-Q76</f>
        <v>135169</v>
      </c>
      <c r="U76" s="193">
        <f t="shared" si="2"/>
        <v>0.05973486134091327</v>
      </c>
      <c r="V76" s="193">
        <f>(T76-R76)/R76</f>
        <v>0.047204747590566795</v>
      </c>
      <c r="W76" s="192">
        <f>SUM(W68:W75)</f>
        <v>576677</v>
      </c>
      <c r="X76" s="193">
        <f t="shared" si="3"/>
        <v>0.08896847224688524</v>
      </c>
      <c r="Y76" s="194">
        <f>SUM(Y68:Y75)</f>
        <v>604294</v>
      </c>
      <c r="Z76" s="193">
        <f t="shared" si="4"/>
        <v>0.076055668317975</v>
      </c>
      <c r="AA76" s="193">
        <f>(Y76-W76)/W76</f>
        <v>0.04788989330248995</v>
      </c>
    </row>
    <row r="77" spans="1:27" ht="15.75" thickBot="1">
      <c r="A77" s="186" t="s">
        <v>183</v>
      </c>
      <c r="B77" s="188">
        <v>-36515</v>
      </c>
      <c r="C77" s="189">
        <f>+B77/$B$60</f>
        <v>-0.02384240441654179</v>
      </c>
      <c r="D77" s="190">
        <v>-51436</v>
      </c>
      <c r="E77" s="189">
        <f t="shared" si="5"/>
        <v>-0.02979689726686054</v>
      </c>
      <c r="F77" s="189">
        <f>(D77-B77)/B77</f>
        <v>0.4086265918115843</v>
      </c>
      <c r="G77" s="188">
        <v>-55182</v>
      </c>
      <c r="H77" s="189">
        <f t="shared" si="6"/>
        <v>-0.01799248568690623</v>
      </c>
      <c r="I77" s="190">
        <v>-89862</v>
      </c>
      <c r="J77" s="189">
        <f t="shared" si="0"/>
        <v>-0.02507730088742535</v>
      </c>
      <c r="K77" s="189">
        <f>(I77-G77)/G77</f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>+W77-L77-N77-P77</f>
        <v>-56841</v>
      </c>
      <c r="S77" s="189">
        <f t="shared" si="1"/>
        <v>-0.03179122859415217</v>
      </c>
      <c r="T77" s="190">
        <f>+Y77-M77-O77-Q77</f>
        <v>-45915</v>
      </c>
      <c r="U77" s="189">
        <f t="shared" si="2"/>
        <v>-0.020291088625853805</v>
      </c>
      <c r="V77" s="189">
        <f>(T77-R77)/R77</f>
        <v>-0.19222040428563889</v>
      </c>
      <c r="W77" s="188">
        <v>-145647</v>
      </c>
      <c r="X77" s="189">
        <f t="shared" si="3"/>
        <v>-0.022470102114948393</v>
      </c>
      <c r="Y77" s="190">
        <v>-183561</v>
      </c>
      <c r="Z77" s="189">
        <f t="shared" si="4"/>
        <v>-0.02310275219035074</v>
      </c>
      <c r="AA77" s="189">
        <f>(Y77-W77)/W77</f>
        <v>0.2603143216132155</v>
      </c>
    </row>
    <row r="78" spans="1:27" ht="15.75" thickBot="1">
      <c r="A78" s="196" t="s">
        <v>184</v>
      </c>
      <c r="B78" s="197">
        <v>-10883</v>
      </c>
      <c r="C78" s="198">
        <f>+B78/$B$60</f>
        <v>-0.007106035526912894</v>
      </c>
      <c r="D78" s="199">
        <v>3407</v>
      </c>
      <c r="E78" s="198">
        <f t="shared" si="5"/>
        <v>0.0019736765881521474</v>
      </c>
      <c r="F78" s="198">
        <f>(D78-B78)/B78</f>
        <v>-1.3130570614720205</v>
      </c>
      <c r="G78" s="197">
        <v>-9635</v>
      </c>
      <c r="H78" s="198">
        <f t="shared" si="6"/>
        <v>-0.0031415606464669913</v>
      </c>
      <c r="I78" s="199">
        <v>4815</v>
      </c>
      <c r="J78" s="198">
        <f t="shared" si="0"/>
        <v>0.0013436959312384887</v>
      </c>
      <c r="K78" s="198">
        <f>(I78-G78)/G78</f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>+W78-L78-N78-P78</f>
        <v>192401</v>
      </c>
      <c r="S78" s="198">
        <f t="shared" si="1"/>
        <v>0.10761007323487398</v>
      </c>
      <c r="T78" s="199">
        <f>+Y78-M78-O78-Q78</f>
        <v>15097</v>
      </c>
      <c r="U78" s="198">
        <f t="shared" si="2"/>
        <v>0.006671775345410321</v>
      </c>
      <c r="V78" s="198">
        <f>(T78-R78)/R78</f>
        <v>-0.9215336718624123</v>
      </c>
      <c r="W78" s="197">
        <v>170500</v>
      </c>
      <c r="X78" s="198">
        <f t="shared" si="3"/>
        <v>0.026304368854825032</v>
      </c>
      <c r="Y78" s="199">
        <v>16421</v>
      </c>
      <c r="Z78" s="198">
        <f t="shared" si="4"/>
        <v>0.002066726013247637</v>
      </c>
      <c r="AA78" s="198">
        <f>(Y78-W78)/W78</f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>+B79/$B$60</f>
        <v>0.10395458092150583</v>
      </c>
      <c r="D79" s="194">
        <f>SUM(D76:D78)</f>
        <v>151490</v>
      </c>
      <c r="E79" s="193">
        <f t="shared" si="5"/>
        <v>0.08775822316970026</v>
      </c>
      <c r="F79" s="193">
        <f>(D79-B79)/B79</f>
        <v>-0.04847746344404804</v>
      </c>
      <c r="G79" s="192">
        <f>SUM(G76:G78)</f>
        <v>260893</v>
      </c>
      <c r="H79" s="193">
        <f t="shared" si="6"/>
        <v>0.08506602820329141</v>
      </c>
      <c r="I79" s="194">
        <f>SUM(I76:I78)</f>
        <v>235566</v>
      </c>
      <c r="J79" s="193">
        <f t="shared" si="0"/>
        <v>0.06573812580231066</v>
      </c>
      <c r="K79" s="193">
        <f>(I79-G79)/G79</f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4">
        <f>SUM(Q76:Q78)</f>
        <v>97237</v>
      </c>
      <c r="R79" s="192">
        <f>+W79-L79-N79-P79</f>
        <v>264636</v>
      </c>
      <c r="S79" s="193">
        <f t="shared" si="1"/>
        <v>0.14801118154575138</v>
      </c>
      <c r="T79" s="194">
        <f>+Y79-M79-O79-Q79</f>
        <v>104351</v>
      </c>
      <c r="U79" s="193">
        <f t="shared" si="2"/>
        <v>0.04611554806046979</v>
      </c>
      <c r="V79" s="193">
        <f>(T79-R79)/R79</f>
        <v>-0.6056810108979882</v>
      </c>
      <c r="W79" s="192">
        <f>SUM(W76:W78)</f>
        <v>601530</v>
      </c>
      <c r="X79" s="193">
        <f t="shared" si="3"/>
        <v>0.09280273898676188</v>
      </c>
      <c r="Y79" s="194">
        <f>SUM(Y76:Y78)</f>
        <v>437154</v>
      </c>
      <c r="Z79" s="193">
        <f t="shared" si="4"/>
        <v>0.0550196421408719</v>
      </c>
      <c r="AA79" s="193">
        <f>(Y79-W79)/W79</f>
        <v>-0.27326317889382074</v>
      </c>
    </row>
    <row r="80" spans="1:27" ht="15.75" thickBot="1">
      <c r="A80" s="186" t="s">
        <v>186</v>
      </c>
      <c r="B80" s="187">
        <v>254</v>
      </c>
      <c r="C80" s="189">
        <f>+B80/$B$60</f>
        <v>0.0001658488490155173</v>
      </c>
      <c r="D80" s="195">
        <v>-304</v>
      </c>
      <c r="E80" s="189">
        <f t="shared" si="5"/>
        <v>-0.00017610733278492893</v>
      </c>
      <c r="F80" s="189">
        <f>(D80-B80)/B80</f>
        <v>-2.1968503937007875</v>
      </c>
      <c r="G80" s="187">
        <v>-8278</v>
      </c>
      <c r="H80" s="189">
        <f t="shared" si="6"/>
        <v>-0.002699101093041386</v>
      </c>
      <c r="I80" s="195">
        <v>-4314</v>
      </c>
      <c r="J80" s="189">
        <f t="shared" si="0"/>
        <v>-0.0012038845788915555</v>
      </c>
      <c r="K80" s="189">
        <f>(I80-G80)/G80</f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>+W80-L80-N80-P80</f>
        <v>-1332</v>
      </c>
      <c r="S80" s="189">
        <f t="shared" si="1"/>
        <v>-0.0007449889426190723</v>
      </c>
      <c r="T80" s="195">
        <f>+Y80-M80-O80-Q80</f>
        <v>-1575</v>
      </c>
      <c r="U80" s="189">
        <f t="shared" si="2"/>
        <v>-0.0006960353824614993</v>
      </c>
      <c r="V80" s="189">
        <f>(T80-R80)/R80</f>
        <v>0.18243243243243243</v>
      </c>
      <c r="W80" s="187">
        <v>-12014</v>
      </c>
      <c r="X80" s="189">
        <f t="shared" si="3"/>
        <v>-0.001853493767870193</v>
      </c>
      <c r="Y80" s="195">
        <v>-6335</v>
      </c>
      <c r="Z80" s="189">
        <f t="shared" si="4"/>
        <v>-0.0007973149804472188</v>
      </c>
      <c r="AA80" s="189">
        <f>(Y80-W80)/W80</f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>+B81/$B$60</f>
        <v>0.10412042977052134</v>
      </c>
      <c r="D81" s="203">
        <f>SUM(D79:D80)</f>
        <v>151186</v>
      </c>
      <c r="E81" s="202">
        <f t="shared" si="5"/>
        <v>0.08758211583691534</v>
      </c>
      <c r="F81" s="202">
        <f>(D81-B81)/B81</f>
        <v>-0.05189951210946809</v>
      </c>
      <c r="G81" s="203">
        <f>SUM(G79:G80)</f>
        <v>252615</v>
      </c>
      <c r="H81" s="202">
        <f t="shared" si="6"/>
        <v>0.08236692711025002</v>
      </c>
      <c r="I81" s="203">
        <f>SUM(I79:I80)</f>
        <v>231252</v>
      </c>
      <c r="J81" s="202">
        <f t="shared" si="0"/>
        <v>0.0645342412234191</v>
      </c>
      <c r="K81" s="202">
        <f>(I81-G81)/G81</f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3">
        <f>SUM(Q79:Q80)</f>
        <v>96791</v>
      </c>
      <c r="R81" s="203">
        <f>+W81-L81-N81-P81</f>
        <v>263304</v>
      </c>
      <c r="S81" s="202">
        <f t="shared" si="1"/>
        <v>0.1472661926031323</v>
      </c>
      <c r="T81" s="203">
        <f>+Y81-M81-O81-Q81</f>
        <v>102776</v>
      </c>
      <c r="U81" s="202">
        <f t="shared" si="2"/>
        <v>0.045419512678008284</v>
      </c>
      <c r="V81" s="202">
        <f>(T81-R81)/R81</f>
        <v>-0.6096679123750494</v>
      </c>
      <c r="W81" s="203">
        <f>SUM(W79:W80)</f>
        <v>589516</v>
      </c>
      <c r="X81" s="202">
        <f t="shared" si="3"/>
        <v>0.0909492452188917</v>
      </c>
      <c r="Y81" s="203">
        <f>SUM(Y79:Y80)</f>
        <v>430819</v>
      </c>
      <c r="Z81" s="202">
        <f t="shared" si="4"/>
        <v>0.05422232716042468</v>
      </c>
      <c r="AA81" s="202">
        <f>(Y81-W81)/W81</f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5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6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217">
        <f>+Q81-Q85</f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5"/>
        <v>0.00011296358517454322</v>
      </c>
      <c r="F85" s="198">
        <f>(D85-B85)/B85</f>
        <v>-0.74609375</v>
      </c>
      <c r="G85" s="219">
        <v>1388</v>
      </c>
      <c r="H85" s="198">
        <f t="shared" si="6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5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6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5"/>
        <v>0.13608694140955382</v>
      </c>
      <c r="F87" s="202">
        <f>(D87-B87)/B87</f>
        <v>-0.008667763851964383</v>
      </c>
      <c r="G87" s="203">
        <v>437041</v>
      </c>
      <c r="H87" s="202">
        <f t="shared" si="6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6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2"/>
      <c r="C1" s="252"/>
      <c r="D1" s="252"/>
      <c r="E1" s="252"/>
    </row>
    <row r="2" spans="1:5" ht="15">
      <c r="A2" s="144" t="s">
        <v>97</v>
      </c>
      <c r="B2" s="252"/>
      <c r="C2" s="252"/>
      <c r="D2" s="252"/>
      <c r="E2" s="252"/>
    </row>
    <row r="3" spans="1:5" ht="15">
      <c r="A3" s="144" t="s">
        <v>131</v>
      </c>
      <c r="B3" s="252"/>
      <c r="C3" s="252"/>
      <c r="D3" s="252"/>
      <c r="E3" s="252"/>
    </row>
    <row r="4" spans="1:5" ht="15">
      <c r="A4" s="146" t="s">
        <v>132</v>
      </c>
      <c r="B4" s="252"/>
      <c r="C4" s="252"/>
      <c r="D4" s="252"/>
      <c r="E4" s="252"/>
    </row>
    <row r="5" spans="2:5" ht="15.75" thickBot="1">
      <c r="B5" s="252"/>
      <c r="C5" s="252"/>
      <c r="D5" s="252"/>
      <c r="E5" s="252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>(C10-B10)/B10</f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>(C11-B11)/B11</f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>(C12-B12)/B12</f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>(C13-B13)/B13</f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>(C14-B14)/B14</f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>(C15-B15)/B15</f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>(C18-B18)/B18</f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>(C19-B19)/B19</f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>(C20-B20)/B20</f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>(C21-B21)/B21</f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>(C22-B22)/B22</f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>(C23-B23)/B23</f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>(C24-B24)/B24</f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>(C25-B25)/B25</f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>(C26-B26)/B26</f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>(C27-B27)/B27</f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>(C28-B28)/B28</f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>(C32-B32)/B32</f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>(C33-B33)/B33</f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>(C34-B34)/B34</f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>(C35-B35)/B35</f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>(C36-B36)/B36</f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>(C37-B37)/B37</f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639810</v>
      </c>
      <c r="C42" s="158">
        <v>642624</v>
      </c>
      <c r="D42" s="159">
        <f>(C42-B42)/B42</f>
        <v>0.004398180709898251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2886106</v>
      </c>
      <c r="C44" s="166">
        <f>SUM(C39:C43)</f>
        <v>3032203</v>
      </c>
      <c r="D44" s="168">
        <f>(C44-B44)/B44</f>
        <v>0.05062080186937001</v>
      </c>
    </row>
    <row r="45" spans="1:4" ht="15.75" thickBot="1">
      <c r="A45" s="164" t="s">
        <v>161</v>
      </c>
      <c r="B45" s="165">
        <f>+B37+B44</f>
        <v>5135208</v>
      </c>
      <c r="C45" s="166">
        <f>+C37+C44</f>
        <v>5350478</v>
      </c>
      <c r="D45" s="168">
        <f>(C45-B45)/B45</f>
        <v>0.041920405171513984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8008485</v>
      </c>
      <c r="C47" s="166">
        <v>8344147</v>
      </c>
      <c r="D47" s="168">
        <f>(C47-B47)/B47</f>
        <v>0.0419132957107368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8042844</v>
      </c>
      <c r="C49" s="166">
        <f>SUM(C47:C48)</f>
        <v>8379356</v>
      </c>
      <c r="D49" s="168">
        <f>(C49-B49)/B49</f>
        <v>0.04183992627483512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252"/>
      <c r="C53" s="252"/>
      <c r="D53" s="252"/>
      <c r="E53" s="252"/>
    </row>
    <row r="54" spans="1:5" ht="15">
      <c r="A54" s="144" t="s">
        <v>192</v>
      </c>
      <c r="B54" s="252"/>
      <c r="C54" s="252"/>
      <c r="D54" s="252"/>
      <c r="E54" s="252"/>
    </row>
    <row r="55" spans="1:5" ht="15">
      <c r="A55" s="144" t="s">
        <v>131</v>
      </c>
      <c r="B55" s="252"/>
      <c r="C55" s="252"/>
      <c r="D55" s="252"/>
      <c r="E55" s="252"/>
    </row>
    <row r="56" spans="1:5" ht="15">
      <c r="A56" s="146" t="s">
        <v>132</v>
      </c>
      <c r="B56" s="252"/>
      <c r="C56" s="252"/>
      <c r="D56" s="252"/>
      <c r="E56" s="252"/>
    </row>
    <row r="57" spans="2:5" ht="15.75" thickBot="1">
      <c r="B57" s="252"/>
      <c r="C57" s="252"/>
      <c r="D57" s="252"/>
      <c r="E57" s="252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>+B60/$B$60</f>
        <v>1</v>
      </c>
      <c r="D60" s="185">
        <v>2104216</v>
      </c>
      <c r="E60" s="184">
        <f aca="true" t="shared" si="0" ref="E60:E80">+D60/$D$60</f>
        <v>1</v>
      </c>
      <c r="F60" s="184">
        <f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>+B61/$B$60</f>
        <v>-0.5635324582034735</v>
      </c>
      <c r="D61" s="190">
        <v>-1196310</v>
      </c>
      <c r="E61" s="189">
        <f t="shared" si="0"/>
        <v>-0.5685300368403243</v>
      </c>
      <c r="F61" s="189">
        <f>(D61-B61)/B61</f>
        <v>0.22978347644536642</v>
      </c>
    </row>
    <row r="62" spans="1:6" ht="15.75" thickBot="1">
      <c r="A62" s="191" t="s">
        <v>95</v>
      </c>
      <c r="B62" s="192">
        <v>753439</v>
      </c>
      <c r="C62" s="193">
        <f>+B62/$B$60</f>
        <v>0.4364675417965265</v>
      </c>
      <c r="D62" s="194">
        <v>907906</v>
      </c>
      <c r="E62" s="193">
        <f t="shared" si="0"/>
        <v>0.4314699631596756</v>
      </c>
      <c r="F62" s="193">
        <f>(D62-B62)/B62</f>
        <v>0.205015933605773</v>
      </c>
    </row>
    <row r="63" spans="1:6" ht="15.75" thickBot="1">
      <c r="A63" s="186" t="s">
        <v>170</v>
      </c>
      <c r="B63" s="188">
        <v>-96265</v>
      </c>
      <c r="C63" s="189">
        <f>+B63/$B$60</f>
        <v>-0.05576635654783284</v>
      </c>
      <c r="D63" s="190">
        <v>-97009</v>
      </c>
      <c r="E63" s="189">
        <f t="shared" si="0"/>
        <v>-0.046102206237382475</v>
      </c>
      <c r="F63" s="189">
        <f>(D63-B63)/B63</f>
        <v>0.007728665662494157</v>
      </c>
    </row>
    <row r="64" spans="1:6" ht="15.75" thickBot="1">
      <c r="A64" s="186" t="s">
        <v>171</v>
      </c>
      <c r="B64" s="188">
        <v>-436316</v>
      </c>
      <c r="C64" s="189">
        <f>+B64/$B$60</f>
        <v>-0.25275804937956925</v>
      </c>
      <c r="D64" s="190">
        <v>-547935</v>
      </c>
      <c r="E64" s="189">
        <f t="shared" si="0"/>
        <v>-0.2603986472871606</v>
      </c>
      <c r="F64" s="189">
        <f>(D64-B64)/B64</f>
        <v>0.2558214688436821</v>
      </c>
    </row>
    <row r="65" spans="1:6" ht="15.75" thickBot="1">
      <c r="A65" s="186" t="s">
        <v>172</v>
      </c>
      <c r="B65" s="188">
        <v>-32449</v>
      </c>
      <c r="C65" s="189">
        <f>+B65/$B$60</f>
        <v>-0.018797719873480785</v>
      </c>
      <c r="D65" s="190">
        <v>-34692</v>
      </c>
      <c r="E65" s="189">
        <f t="shared" si="0"/>
        <v>-0.016486900584350657</v>
      </c>
      <c r="F65" s="189">
        <f>(D65-B65)/B65</f>
        <v>0.06912385589694597</v>
      </c>
    </row>
    <row r="66" spans="1:6" ht="15.75" thickBot="1">
      <c r="A66" s="186" t="s">
        <v>173</v>
      </c>
      <c r="B66" s="188">
        <v>8166</v>
      </c>
      <c r="C66" s="189">
        <f>+B66/$B$60</f>
        <v>0.004730567366847795</v>
      </c>
      <c r="D66" s="190">
        <v>3848</v>
      </c>
      <c r="E66" s="189">
        <f t="shared" si="0"/>
        <v>0.0018287096001551172</v>
      </c>
      <c r="F66" s="189">
        <f>(D66-B66)/B66</f>
        <v>-0.5287778594170953</v>
      </c>
    </row>
    <row r="67" spans="1:6" ht="15.75" thickBot="1">
      <c r="A67" s="186" t="s">
        <v>174</v>
      </c>
      <c r="B67" s="188">
        <v>2206</v>
      </c>
      <c r="C67" s="189">
        <f>+B67/$B$60</f>
        <v>0.0012779367635643198</v>
      </c>
      <c r="D67" s="190">
        <v>1169</v>
      </c>
      <c r="E67" s="189">
        <f t="shared" si="0"/>
        <v>0.0005555513312321549</v>
      </c>
      <c r="F67" s="189">
        <f>(D67-B67)/B67</f>
        <v>-0.4700815956482321</v>
      </c>
    </row>
    <row r="68" spans="1:6" ht="15.75" thickBot="1">
      <c r="A68" s="182" t="s">
        <v>175</v>
      </c>
      <c r="B68" s="183">
        <v>198781</v>
      </c>
      <c r="C68" s="184">
        <f>+B68/$B$60</f>
        <v>0.11515392012605577</v>
      </c>
      <c r="D68" s="185">
        <v>233287</v>
      </c>
      <c r="E68" s="184">
        <f t="shared" si="0"/>
        <v>0.11086646998216913</v>
      </c>
      <c r="F68" s="184">
        <f>(D68-B68)/B68</f>
        <v>0.17358801897565662</v>
      </c>
    </row>
    <row r="69" spans="1:6" ht="15.75" thickBot="1">
      <c r="A69" s="186" t="s">
        <v>176</v>
      </c>
      <c r="B69" s="188">
        <v>3035</v>
      </c>
      <c r="C69" s="189">
        <f>+B69/$B$60</f>
        <v>0.0017581768256653267</v>
      </c>
      <c r="D69" s="190">
        <v>2165</v>
      </c>
      <c r="E69" s="189">
        <f t="shared" si="0"/>
        <v>0.0010288867682785418</v>
      </c>
      <c r="F69" s="189">
        <f>(D69-B69)/B69</f>
        <v>-0.28665568369028005</v>
      </c>
    </row>
    <row r="70" spans="1:6" ht="15.75" thickBot="1">
      <c r="A70" s="186" t="s">
        <v>177</v>
      </c>
      <c r="B70" s="188">
        <v>-50910</v>
      </c>
      <c r="C70" s="189">
        <f>+B70/$B$60</f>
        <v>-0.029492185237107667</v>
      </c>
      <c r="D70" s="190">
        <v>-70846</v>
      </c>
      <c r="E70" s="189">
        <f t="shared" si="0"/>
        <v>-0.03366859676002844</v>
      </c>
      <c r="F70" s="189">
        <f>(D70-B70)/B70</f>
        <v>0.3915930072677274</v>
      </c>
    </row>
    <row r="71" spans="1:6" ht="15.75" thickBot="1">
      <c r="A71" s="186" t="s">
        <v>194</v>
      </c>
      <c r="B71" s="188">
        <v>46468</v>
      </c>
      <c r="C71" s="189">
        <f>+B71/$B$60</f>
        <v>0.026918932696875255</v>
      </c>
      <c r="D71" s="190">
        <v>50453</v>
      </c>
      <c r="E71" s="189">
        <f t="shared" si="0"/>
        <v>0.023977101210141925</v>
      </c>
      <c r="F71" s="189">
        <f>(D71-B71)/B71</f>
        <v>0.08575794094860979</v>
      </c>
    </row>
    <row r="72" spans="1:6" ht="15.75" thickBot="1">
      <c r="A72" s="186" t="s">
        <v>178</v>
      </c>
      <c r="B72" s="188">
        <v>5949</v>
      </c>
      <c r="C72" s="189">
        <f>+B72/$B$60</f>
        <v>0.003446258298478757</v>
      </c>
      <c r="D72" s="190">
        <v>-9738</v>
      </c>
      <c r="E72" s="189">
        <f t="shared" si="0"/>
        <v>-0.004627851893531843</v>
      </c>
      <c r="F72" s="189">
        <f>(D72-B72)/B72</f>
        <v>-2.636913767019667</v>
      </c>
    </row>
    <row r="73" spans="1:6" ht="15.75" thickBot="1">
      <c r="A73" s="186" t="s">
        <v>179</v>
      </c>
      <c r="B73" s="188">
        <v>-4194</v>
      </c>
      <c r="C73" s="189">
        <f>+B73/$B$60</f>
        <v>-0.002429586031907868</v>
      </c>
      <c r="D73" s="190">
        <v>-11041</v>
      </c>
      <c r="E73" s="189">
        <f t="shared" si="0"/>
        <v>-0.005247084900029274</v>
      </c>
      <c r="F73" s="189">
        <f>(D73-B73)/B73</f>
        <v>1.6325703385789223</v>
      </c>
    </row>
    <row r="74" spans="1:6" ht="15.75" thickBot="1">
      <c r="A74" s="186" t="s">
        <v>180</v>
      </c>
      <c r="B74" s="187">
        <v>390</v>
      </c>
      <c r="C74" s="189">
        <f>+B74/$B$60</f>
        <v>0.00022592717034908643</v>
      </c>
      <c r="D74" s="195">
        <v>185</v>
      </c>
      <c r="E74" s="189">
        <f t="shared" si="0"/>
        <v>8.791873077668833E-05</v>
      </c>
      <c r="F74" s="189">
        <f>(D74-B74)/B74</f>
        <v>-0.5256410256410257</v>
      </c>
    </row>
    <row r="75" spans="1:6" ht="15.75" thickBot="1">
      <c r="A75" s="191" t="s">
        <v>182</v>
      </c>
      <c r="B75" s="192">
        <v>199519</v>
      </c>
      <c r="C75" s="193">
        <f>+B75/$B$60</f>
        <v>0.11558144384840865</v>
      </c>
      <c r="D75" s="194">
        <v>194465</v>
      </c>
      <c r="E75" s="193">
        <f t="shared" si="0"/>
        <v>0.09241684313777673</v>
      </c>
      <c r="F75" s="193">
        <f>(D75-B75)/B75</f>
        <v>-0.025330920864679553</v>
      </c>
    </row>
    <row r="76" spans="1:6" ht="15.75" thickBot="1">
      <c r="A76" s="186" t="s">
        <v>183</v>
      </c>
      <c r="B76" s="188">
        <v>-51436</v>
      </c>
      <c r="C76" s="189">
        <f>+B76/$B$60</f>
        <v>-0.02979689726686054</v>
      </c>
      <c r="D76" s="190">
        <v>-56024</v>
      </c>
      <c r="E76" s="189">
        <f t="shared" si="0"/>
        <v>-0.026624643097476686</v>
      </c>
      <c r="F76" s="189">
        <f>(D76-B76)/B76</f>
        <v>0.08919822692277782</v>
      </c>
    </row>
    <row r="77" spans="1:6" ht="15.75" thickBot="1">
      <c r="A77" s="196" t="s">
        <v>184</v>
      </c>
      <c r="B77" s="197">
        <v>3407</v>
      </c>
      <c r="C77" s="198">
        <f>+B77/$B$60</f>
        <v>0.0019736765881521474</v>
      </c>
      <c r="D77" s="199">
        <v>14256</v>
      </c>
      <c r="E77" s="198">
        <f t="shared" si="0"/>
        <v>0.006774969870013345</v>
      </c>
      <c r="F77" s="198">
        <f>(D77-B77)/B77</f>
        <v>3.1843263868506018</v>
      </c>
    </row>
    <row r="78" spans="1:6" ht="15.75" thickBot="1">
      <c r="A78" s="191" t="s">
        <v>185</v>
      </c>
      <c r="B78" s="192">
        <v>151490</v>
      </c>
      <c r="C78" s="193">
        <f>+B78/$B$60</f>
        <v>0.08775822316970026</v>
      </c>
      <c r="D78" s="194">
        <v>152697</v>
      </c>
      <c r="E78" s="193">
        <f t="shared" si="0"/>
        <v>0.0725671699103134</v>
      </c>
      <c r="F78" s="193">
        <f>(D78-B78)/B78</f>
        <v>0.007967522608753053</v>
      </c>
    </row>
    <row r="79" spans="1:6" ht="15.75" thickBot="1">
      <c r="A79" s="186" t="s">
        <v>186</v>
      </c>
      <c r="B79" s="187">
        <v>-304</v>
      </c>
      <c r="C79" s="189">
        <f>+B79/$B$60</f>
        <v>-0.00017610733278492893</v>
      </c>
      <c r="D79" s="195">
        <v>-164</v>
      </c>
      <c r="E79" s="189">
        <f t="shared" si="0"/>
        <v>-7.793876674257775E-05</v>
      </c>
      <c r="F79" s="189">
        <f>(D79-B79)/B79</f>
        <v>-0.4605263157894737</v>
      </c>
    </row>
    <row r="80" spans="1:6" ht="15">
      <c r="A80" s="200" t="s">
        <v>187</v>
      </c>
      <c r="B80" s="201">
        <v>151186</v>
      </c>
      <c r="C80" s="202">
        <f>+B80/$B$60</f>
        <v>0.08758211583691534</v>
      </c>
      <c r="D80" s="203">
        <v>152533</v>
      </c>
      <c r="E80" s="202">
        <f t="shared" si="0"/>
        <v>0.07248923114357081</v>
      </c>
      <c r="F80" s="202">
        <f>(D80-B80)/B80</f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T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>(C9-B9)/B9</f>
        <v>0.019915123888360645</v>
      </c>
      <c r="E9" s="157">
        <v>286064</v>
      </c>
      <c r="F9" s="158">
        <v>206643</v>
      </c>
      <c r="G9" s="159">
        <f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>(C10-B10)/B10</f>
        <v>-0.041592658377738304</v>
      </c>
      <c r="E10" s="157">
        <v>878280</v>
      </c>
      <c r="F10" s="158">
        <v>819646</v>
      </c>
      <c r="G10" s="159">
        <f>(F10-E10)/E10</f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>(C11-B11)/B11</f>
        <v>0.0833606816855104</v>
      </c>
      <c r="E11" s="157">
        <v>1032969</v>
      </c>
      <c r="F11" s="158">
        <v>1083821</v>
      </c>
      <c r="G11" s="159">
        <f>(F11-E11)/E11</f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>(C12-B12)/B12</f>
        <v>-0.023946233927596528</v>
      </c>
      <c r="E12" s="157">
        <v>53119</v>
      </c>
      <c r="F12" s="158">
        <v>59385</v>
      </c>
      <c r="G12" s="159">
        <f>(F12-E12)/E12</f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>(C13-B13)/B13</f>
        <v>0.09539685271921798</v>
      </c>
      <c r="E13" s="157">
        <v>220762</v>
      </c>
      <c r="F13" s="158">
        <v>279691</v>
      </c>
      <c r="G13" s="159">
        <f>(F13-E13)/E13</f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>(C14-B14)/B14</f>
        <v>0.08624562284630087</v>
      </c>
      <c r="E14" s="162">
        <v>71679</v>
      </c>
      <c r="F14" s="163">
        <v>65702</v>
      </c>
      <c r="G14" s="159">
        <f>(F14-E14)/E14</f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>(C15-B15)/B15</f>
        <v>0.03195047491557777</v>
      </c>
      <c r="E15" s="165">
        <f>SUM(E9:E14)</f>
        <v>2542873</v>
      </c>
      <c r="F15" s="166">
        <f>SUM(F9:F14)</f>
        <v>2514888</v>
      </c>
      <c r="G15" s="159">
        <f>(F15-E15)/E15</f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>(C17-B17)/B17</f>
        <v>-0.049908339256986796</v>
      </c>
      <c r="E17" s="157">
        <v>26729</v>
      </c>
      <c r="F17" s="158">
        <v>26190</v>
      </c>
      <c r="G17" s="159">
        <f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>(C18-B18)/B18</f>
        <v>0.08018950693104053</v>
      </c>
      <c r="E18" s="157">
        <v>5699</v>
      </c>
      <c r="F18" s="158">
        <v>6491</v>
      </c>
      <c r="G18" s="159">
        <f>(F18-E18)/E18</f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>(C19-B19)/B19</f>
        <v>0.01595105530127223</v>
      </c>
      <c r="E19" s="157">
        <v>109021</v>
      </c>
      <c r="F19" s="158">
        <v>161255</v>
      </c>
      <c r="G19" s="159">
        <f>(F19-E19)/E19</f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>(C20-B20)/B20</f>
        <v>0.13911388883281567</v>
      </c>
      <c r="E20" s="157">
        <v>3418149</v>
      </c>
      <c r="F20" s="158">
        <v>3756035</v>
      </c>
      <c r="G20" s="159">
        <f>(F20-E20)/E20</f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>(C21-B21)/B21</f>
        <v>-0.00578120779425733</v>
      </c>
      <c r="E21" s="157">
        <v>3383722</v>
      </c>
      <c r="F21" s="158">
        <v>3312068</v>
      </c>
      <c r="G21" s="159">
        <f>(F21-E21)/E21</f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>(C22-B22)/B22</f>
        <v>-0.003058512252254439</v>
      </c>
      <c r="E22" s="157">
        <v>82393</v>
      </c>
      <c r="F22" s="158">
        <v>77368</v>
      </c>
      <c r="G22" s="159">
        <f>(F22-E22)/E22</f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>(C23-B23)/B23</f>
        <v>0.001653385974152689</v>
      </c>
      <c r="E23" s="157">
        <v>2033403</v>
      </c>
      <c r="F23" s="158">
        <v>2018384</v>
      </c>
      <c r="G23" s="159">
        <f>(F23-E23)/E23</f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>(C24-B24)/B24</f>
        <v>-0.006440912677326377</v>
      </c>
      <c r="E24" s="157">
        <v>1179957</v>
      </c>
      <c r="F24" s="158">
        <v>1155162</v>
      </c>
      <c r="G24" s="159">
        <f>(F24-E24)/E24</f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>(C25-B25)/B25</f>
        <v>0.045411451607911976</v>
      </c>
      <c r="E25" s="157">
        <v>355461</v>
      </c>
      <c r="F25" s="158">
        <v>365896</v>
      </c>
      <c r="G25" s="159">
        <f>(F25-E25)/E25</f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>(C26-B26)/B26</f>
        <v>0.05097798007134949</v>
      </c>
      <c r="E26" s="162">
        <v>40645</v>
      </c>
      <c r="F26" s="163">
        <v>44171</v>
      </c>
      <c r="G26" s="167">
        <f>(F26-E26)/E26</f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>(C27-B27)/B27</f>
        <v>0.04424335500135917</v>
      </c>
      <c r="E27" s="165">
        <f>SUM(E17:E26)</f>
        <v>10635179</v>
      </c>
      <c r="F27" s="166">
        <f>SUM(F17:F26)</f>
        <v>10923020</v>
      </c>
      <c r="G27" s="168">
        <f>(F27-E27)/E27</f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>(C28-B28)/B28</f>
        <v>0.0418712871978347</v>
      </c>
      <c r="E28" s="165">
        <f>+E15+E27</f>
        <v>13178052</v>
      </c>
      <c r="F28" s="166">
        <f>+F15+F27</f>
        <v>13437908</v>
      </c>
      <c r="G28" s="168">
        <f>(F28-E28)/E28</f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>(C31-B31)/B31</f>
        <v>-0.014317800049072344</v>
      </c>
      <c r="E31" s="157">
        <v>1059660</v>
      </c>
      <c r="F31" s="158">
        <v>862246</v>
      </c>
      <c r="G31" s="159">
        <f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>(C32-B32)/B32</f>
        <v>0.13336967780624762</v>
      </c>
      <c r="E32" s="157">
        <v>825435</v>
      </c>
      <c r="F32" s="158">
        <v>861844</v>
      </c>
      <c r="G32" s="159">
        <f>(F32-E32)/E32</f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>(C33-B33)/B33</f>
        <v>0.07954829012958224</v>
      </c>
      <c r="E33" s="157">
        <v>172323</v>
      </c>
      <c r="F33" s="158">
        <v>205184</v>
      </c>
      <c r="G33" s="159">
        <f>(F33-E33)/E33</f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>(C34-B34)/B34</f>
        <v>-0.23630998331548672</v>
      </c>
      <c r="E34" s="157">
        <v>160628</v>
      </c>
      <c r="F34" s="158">
        <v>129825</v>
      </c>
      <c r="G34" s="159">
        <f>(F34-E34)/E34</f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>(C35-B35)/B35</f>
        <v>-0.255039637599094</v>
      </c>
      <c r="E35" s="157">
        <v>4415</v>
      </c>
      <c r="F35" s="158">
        <v>2901</v>
      </c>
      <c r="G35" s="159">
        <f>(F35-E35)/E35</f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>(C36-B36)/B36</f>
        <v>-0.013775759168199392</v>
      </c>
      <c r="E36" s="162">
        <v>26641</v>
      </c>
      <c r="F36" s="163">
        <v>22619</v>
      </c>
      <c r="G36" s="167">
        <f>(F36-E36)/E36</f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>(C37-B37)/B37</f>
        <v>0.030755830549259216</v>
      </c>
      <c r="E37" s="165">
        <f>SUM(E31:E36)</f>
        <v>2249102</v>
      </c>
      <c r="F37" s="166">
        <f>SUM(F31:F36)</f>
        <v>2084619</v>
      </c>
      <c r="G37" s="168">
        <f>(F37-E37)/E37</f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639810</v>
      </c>
      <c r="C42" s="158">
        <v>642624</v>
      </c>
      <c r="D42" s="159">
        <f>(C42-B42)/B42</f>
        <v>0.004398180709898251</v>
      </c>
      <c r="E42" s="157">
        <v>639810</v>
      </c>
      <c r="F42" s="158">
        <v>636888</v>
      </c>
      <c r="G42" s="159">
        <f>(F42-E42)/E42</f>
        <v>-0.004566980822431659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2886106</v>
      </c>
      <c r="C44" s="166">
        <f>SUM(C39:C43)</f>
        <v>3032203</v>
      </c>
      <c r="D44" s="168">
        <f>(C44-B44)/B44</f>
        <v>0.05062080186937001</v>
      </c>
      <c r="E44" s="165">
        <f>SUM(E39:E43)</f>
        <v>2886106</v>
      </c>
      <c r="F44" s="166">
        <f>SUM(F39:F43)</f>
        <v>3174627</v>
      </c>
      <c r="G44" s="168">
        <f>(F44-E44)/E44</f>
        <v>0.0999689547092172</v>
      </c>
    </row>
    <row r="45" spans="1:7" ht="15.75" thickBot="1">
      <c r="A45" s="164" t="s">
        <v>161</v>
      </c>
      <c r="B45" s="165">
        <f>+B37+B44</f>
        <v>5135208</v>
      </c>
      <c r="C45" s="166">
        <f>+C37+C44</f>
        <v>5350478</v>
      </c>
      <c r="D45" s="168">
        <f>(C45-B45)/B45</f>
        <v>0.041920405171513984</v>
      </c>
      <c r="E45" s="165">
        <f>+E37+E44</f>
        <v>5135208</v>
      </c>
      <c r="F45" s="166">
        <f>+F37+F44</f>
        <v>5259246</v>
      </c>
      <c r="G45" s="168">
        <f>(F45-E45)/E45</f>
        <v>0.024154425682465053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8008485</v>
      </c>
      <c r="C47" s="166">
        <v>8344147</v>
      </c>
      <c r="D47" s="168">
        <f>(C47-B47)/B47</f>
        <v>0.0419132957107368</v>
      </c>
      <c r="E47" s="165">
        <v>8008485</v>
      </c>
      <c r="F47" s="166">
        <v>8143026</v>
      </c>
      <c r="G47" s="168">
        <f>(F47-E47)/E47</f>
        <v>0.016799806705013496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8042844</v>
      </c>
      <c r="C49" s="166">
        <f>SUM(C47:C48)</f>
        <v>8379356</v>
      </c>
      <c r="D49" s="168">
        <f>(C49-B49)/B49</f>
        <v>0.04183992627483512</v>
      </c>
      <c r="E49" s="165">
        <f>SUM(E47:E48)</f>
        <v>8042844</v>
      </c>
      <c r="F49" s="166">
        <f>SUM(F47:F48)</f>
        <v>8178662</v>
      </c>
      <c r="G49" s="168">
        <f>(F49-E49)/E49</f>
        <v>0.016886812674720534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>+B60/$B$60</f>
        <v>1</v>
      </c>
      <c r="D60" s="185">
        <v>2104216</v>
      </c>
      <c r="E60" s="184">
        <f aca="true" t="shared" si="0" ref="E60:E81">+D60/$D$60</f>
        <v>1</v>
      </c>
      <c r="F60" s="184">
        <f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1" ref="J60:J81">I60/$I$60</f>
        <v>1</v>
      </c>
      <c r="K60" s="185">
        <v>2101067</v>
      </c>
      <c r="L60" s="184">
        <f aca="true" t="shared" si="2" ref="L60:L81">+K60/$K$60</f>
        <v>1</v>
      </c>
      <c r="M60" s="184">
        <f>(K60-I60)/I60</f>
        <v>0.13132053364750124</v>
      </c>
      <c r="N60" s="240">
        <f>+G60+I60</f>
        <v>3583401</v>
      </c>
      <c r="O60" s="184">
        <f aca="true" t="shared" si="3" ref="O60:O81">N60/$N$60</f>
        <v>1</v>
      </c>
      <c r="P60" s="230">
        <f>+H60+K60</f>
        <v>4205283</v>
      </c>
      <c r="Q60" s="184">
        <f aca="true" t="shared" si="4" ref="Q60:Q81">P60/$P$60</f>
        <v>1</v>
      </c>
      <c r="R60" s="184">
        <f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>+B61/$B$60</f>
        <v>-0.5635324582034735</v>
      </c>
      <c r="D61" s="190">
        <v>-1196310</v>
      </c>
      <c r="E61" s="189">
        <f t="shared" si="0"/>
        <v>-0.5685300368403243</v>
      </c>
      <c r="F61" s="189">
        <f>(D61-B61)/B61</f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1"/>
        <v>-0.5623926800888013</v>
      </c>
      <c r="K61" s="190">
        <v>-1202985</v>
      </c>
      <c r="L61" s="189">
        <f t="shared" si="2"/>
        <v>-0.5725590854551521</v>
      </c>
      <c r="M61" s="189">
        <f>(K61-I61)/I61</f>
        <v>0.15177148109319125</v>
      </c>
      <c r="N61" s="241">
        <f>+G61+I61</f>
        <v>-2017246</v>
      </c>
      <c r="O61" s="189">
        <f t="shared" si="3"/>
        <v>-0.5629417416582738</v>
      </c>
      <c r="P61" s="231">
        <f>+H61+K61</f>
        <v>-2399295</v>
      </c>
      <c r="Q61" s="189">
        <f t="shared" si="4"/>
        <v>-0.5705430526316541</v>
      </c>
      <c r="R61" s="189">
        <f>(P61-N61)/N61</f>
        <v>0.18939137814624493</v>
      </c>
    </row>
    <row r="62" spans="1:18" ht="15.75" thickBot="1">
      <c r="A62" s="191" t="s">
        <v>95</v>
      </c>
      <c r="B62" s="192">
        <v>753439</v>
      </c>
      <c r="C62" s="193">
        <f>+B62/$B$60</f>
        <v>0.4364675417965265</v>
      </c>
      <c r="D62" s="194">
        <v>907906</v>
      </c>
      <c r="E62" s="193">
        <f t="shared" si="0"/>
        <v>0.4314699631596756</v>
      </c>
      <c r="F62" s="193">
        <f>(D62-B62)/B62</f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1"/>
        <v>0.4376073199111987</v>
      </c>
      <c r="K62" s="194">
        <f>SUM(K60:K61)</f>
        <v>898082</v>
      </c>
      <c r="L62" s="193">
        <f t="shared" si="2"/>
        <v>0.42744091454484795</v>
      </c>
      <c r="M62" s="193">
        <f>(K62-I62)/I62</f>
        <v>0.10503792222621432</v>
      </c>
      <c r="N62" s="242">
        <f>+G62+I62</f>
        <v>1566155</v>
      </c>
      <c r="O62" s="193">
        <f t="shared" si="3"/>
        <v>0.4370582583417262</v>
      </c>
      <c r="P62" s="232">
        <f>+H62+K62</f>
        <v>1805988</v>
      </c>
      <c r="Q62" s="193">
        <f t="shared" si="4"/>
        <v>0.42945694736834594</v>
      </c>
      <c r="R62" s="193">
        <f>(P62-N62)/N62</f>
        <v>0.15313490682595274</v>
      </c>
    </row>
    <row r="63" spans="1:18" ht="15.75" thickBot="1">
      <c r="A63" s="186" t="s">
        <v>170</v>
      </c>
      <c r="B63" s="188">
        <v>-96265</v>
      </c>
      <c r="C63" s="189">
        <f>+B63/$B$60</f>
        <v>-0.05576635654783284</v>
      </c>
      <c r="D63" s="190">
        <v>-97009</v>
      </c>
      <c r="E63" s="189">
        <f t="shared" si="0"/>
        <v>-0.046102206237382475</v>
      </c>
      <c r="F63" s="189">
        <f>(D63-B63)/B63</f>
        <v>0.007728665662494157</v>
      </c>
      <c r="G63" s="188">
        <v>-96265</v>
      </c>
      <c r="H63" s="190">
        <v>-97009</v>
      </c>
      <c r="I63" s="188">
        <v>-86819</v>
      </c>
      <c r="J63" s="189">
        <f t="shared" si="1"/>
        <v>-0.046747732181192894</v>
      </c>
      <c r="K63" s="190">
        <v>-96978</v>
      </c>
      <c r="L63" s="189">
        <f t="shared" si="2"/>
        <v>-0.0461565480777148</v>
      </c>
      <c r="M63" s="189">
        <f>(K63-I63)/I63</f>
        <v>0.11701355694030109</v>
      </c>
      <c r="N63" s="241">
        <f>+G63+I63</f>
        <v>-183084</v>
      </c>
      <c r="O63" s="189">
        <f t="shared" si="3"/>
        <v>-0.05109224449063892</v>
      </c>
      <c r="P63" s="231">
        <f>+H63+K63</f>
        <v>-193987</v>
      </c>
      <c r="Q63" s="189">
        <f t="shared" si="4"/>
        <v>-0.0461293568114203</v>
      </c>
      <c r="R63" s="189">
        <f>(P63-N63)/N63</f>
        <v>0.05955189967446636</v>
      </c>
    </row>
    <row r="64" spans="1:18" ht="15.75" thickBot="1">
      <c r="A64" s="186" t="s">
        <v>171</v>
      </c>
      <c r="B64" s="188">
        <v>-436316</v>
      </c>
      <c r="C64" s="189">
        <f>+B64/$B$60</f>
        <v>-0.25275804937956925</v>
      </c>
      <c r="D64" s="190">
        <v>-547935</v>
      </c>
      <c r="E64" s="189">
        <f t="shared" si="0"/>
        <v>-0.2603986472871606</v>
      </c>
      <c r="F64" s="189">
        <f>(D64-B64)/B64</f>
        <v>0.2558214688436821</v>
      </c>
      <c r="G64" s="188">
        <v>-436316</v>
      </c>
      <c r="H64" s="190">
        <v>-547935</v>
      </c>
      <c r="I64" s="188">
        <v>-519884</v>
      </c>
      <c r="J64" s="189">
        <f t="shared" si="1"/>
        <v>-0.2799317890932548</v>
      </c>
      <c r="K64" s="190">
        <v>-580720</v>
      </c>
      <c r="L64" s="189">
        <f t="shared" si="2"/>
        <v>-0.27639289941729606</v>
      </c>
      <c r="M64" s="189">
        <f>(K64-I64)/I64</f>
        <v>0.11701841179955529</v>
      </c>
      <c r="N64" s="241">
        <f>+G64+I64</f>
        <v>-956200</v>
      </c>
      <c r="O64" s="189">
        <f t="shared" si="3"/>
        <v>-0.2668414726680045</v>
      </c>
      <c r="P64" s="231">
        <f>+H64+K64</f>
        <v>-1128655</v>
      </c>
      <c r="Q64" s="189">
        <f t="shared" si="4"/>
        <v>-0.26838978494431887</v>
      </c>
      <c r="R64" s="189">
        <f>(P64-N64)/N64</f>
        <v>0.18035452834135118</v>
      </c>
    </row>
    <row r="65" spans="1:18" ht="15.75" thickBot="1">
      <c r="A65" s="186" t="s">
        <v>172</v>
      </c>
      <c r="B65" s="188">
        <v>-32449</v>
      </c>
      <c r="C65" s="189">
        <f>+B65/$B$60</f>
        <v>-0.018797719873480785</v>
      </c>
      <c r="D65" s="190">
        <v>-34692</v>
      </c>
      <c r="E65" s="189">
        <f t="shared" si="0"/>
        <v>-0.016486900584350657</v>
      </c>
      <c r="F65" s="189">
        <f>(D65-B65)/B65</f>
        <v>0.06912385589694597</v>
      </c>
      <c r="G65" s="188">
        <v>-32449</v>
      </c>
      <c r="H65" s="190">
        <v>-34692</v>
      </c>
      <c r="I65" s="188">
        <v>-32185</v>
      </c>
      <c r="J65" s="189">
        <f t="shared" si="1"/>
        <v>-0.017330028683257045</v>
      </c>
      <c r="K65" s="190">
        <v>-34612</v>
      </c>
      <c r="L65" s="189">
        <f t="shared" si="2"/>
        <v>-0.0164735346374009</v>
      </c>
      <c r="M65" s="189">
        <f>(K65-I65)/I65</f>
        <v>0.0754077986639739</v>
      </c>
      <c r="N65" s="241">
        <f>+G65+I65</f>
        <v>-64634</v>
      </c>
      <c r="O65" s="189">
        <f t="shared" si="3"/>
        <v>-0.018037054742129056</v>
      </c>
      <c r="P65" s="231">
        <f>+H65+K65</f>
        <v>-69304</v>
      </c>
      <c r="Q65" s="189">
        <f t="shared" si="4"/>
        <v>-0.01648022261521995</v>
      </c>
      <c r="R65" s="189">
        <f>(P65-N65)/N65</f>
        <v>0.07225299378036328</v>
      </c>
    </row>
    <row r="66" spans="1:18" ht="15.75" thickBot="1">
      <c r="A66" s="186" t="s">
        <v>173</v>
      </c>
      <c r="B66" s="188">
        <v>8166</v>
      </c>
      <c r="C66" s="189">
        <f>+B66/$B$60</f>
        <v>0.004730567366847795</v>
      </c>
      <c r="D66" s="190">
        <v>3848</v>
      </c>
      <c r="E66" s="189">
        <f t="shared" si="0"/>
        <v>0.0018287096001551172</v>
      </c>
      <c r="F66" s="189">
        <f>(D66-B66)/B66</f>
        <v>-0.5287778594170953</v>
      </c>
      <c r="G66" s="188">
        <v>8166</v>
      </c>
      <c r="H66" s="190">
        <v>3848</v>
      </c>
      <c r="I66" s="188">
        <v>-286</v>
      </c>
      <c r="J66" s="189">
        <f t="shared" si="1"/>
        <v>-0.00015399683714188331</v>
      </c>
      <c r="K66" s="190">
        <v>11938</v>
      </c>
      <c r="L66" s="189">
        <f t="shared" si="2"/>
        <v>0.0056818749711456135</v>
      </c>
      <c r="M66" s="189" t="s">
        <v>88</v>
      </c>
      <c r="N66" s="241">
        <f>+G66+I66</f>
        <v>7880</v>
      </c>
      <c r="O66" s="189">
        <f t="shared" si="3"/>
        <v>0.002199028241606228</v>
      </c>
      <c r="P66" s="231">
        <f>+H66+K66</f>
        <v>15786</v>
      </c>
      <c r="Q66" s="189">
        <f t="shared" si="4"/>
        <v>0.00375384962201117</v>
      </c>
      <c r="R66" s="189">
        <f>(P66-N66)/N66</f>
        <v>1.0032994923857868</v>
      </c>
    </row>
    <row r="67" spans="1:18" ht="15.75" thickBot="1">
      <c r="A67" s="186" t="s">
        <v>174</v>
      </c>
      <c r="B67" s="188">
        <v>2206</v>
      </c>
      <c r="C67" s="189">
        <f>+B67/$B$60</f>
        <v>0.0012779367635643198</v>
      </c>
      <c r="D67" s="190">
        <v>1169</v>
      </c>
      <c r="E67" s="189">
        <f t="shared" si="0"/>
        <v>0.0005555513312321549</v>
      </c>
      <c r="F67" s="189">
        <f>(D67-B67)/B67</f>
        <v>-0.4700815956482321</v>
      </c>
      <c r="G67" s="188">
        <v>2206</v>
      </c>
      <c r="H67" s="190">
        <v>1169</v>
      </c>
      <c r="I67" s="188">
        <v>-115</v>
      </c>
      <c r="J67" s="189">
        <f t="shared" si="1"/>
        <v>-6.192180514446357E-05</v>
      </c>
      <c r="K67" s="190">
        <v>7387</v>
      </c>
      <c r="L67" s="189">
        <f t="shared" si="2"/>
        <v>0.0035158326697815917</v>
      </c>
      <c r="M67" s="189" t="s">
        <v>88</v>
      </c>
      <c r="N67" s="241">
        <f>+G67+I67</f>
        <v>2091</v>
      </c>
      <c r="O67" s="189">
        <f t="shared" si="3"/>
        <v>0.0005835238646191147</v>
      </c>
      <c r="P67" s="231">
        <f>+H67+K67</f>
        <v>8556</v>
      </c>
      <c r="Q67" s="189">
        <f t="shared" si="4"/>
        <v>0.0020345836415765596</v>
      </c>
      <c r="R67" s="189">
        <f>(P67-N67)/N67</f>
        <v>3.091822094691535</v>
      </c>
    </row>
    <row r="68" spans="1:18" ht="15.75" thickBot="1">
      <c r="A68" s="182" t="s">
        <v>175</v>
      </c>
      <c r="B68" s="183">
        <v>198781</v>
      </c>
      <c r="C68" s="184">
        <f>+B68/$B$60</f>
        <v>0.11515392012605577</v>
      </c>
      <c r="D68" s="185">
        <v>233287</v>
      </c>
      <c r="E68" s="184">
        <f t="shared" si="0"/>
        <v>0.11086646998216913</v>
      </c>
      <c r="F68" s="184">
        <f>(D68-B68)/B68</f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1"/>
        <v>0.09338185131120769</v>
      </c>
      <c r="K68" s="185">
        <f>SUM(K62:K67)</f>
        <v>205097</v>
      </c>
      <c r="L68" s="184">
        <f t="shared" si="2"/>
        <v>0.09761564005336336</v>
      </c>
      <c r="M68" s="184">
        <f>(K68-I68)/I68</f>
        <v>0.18261285728289137</v>
      </c>
      <c r="N68" s="240">
        <f>+G68+I68</f>
        <v>372208</v>
      </c>
      <c r="O68" s="184">
        <f t="shared" si="3"/>
        <v>0.10387003854717906</v>
      </c>
      <c r="P68" s="230">
        <f>+H68+K68</f>
        <v>438384</v>
      </c>
      <c r="Q68" s="184">
        <f t="shared" si="4"/>
        <v>0.10424601626097459</v>
      </c>
      <c r="R68" s="184">
        <f>(P68-N68)/N68</f>
        <v>0.17779306194385935</v>
      </c>
    </row>
    <row r="69" spans="1:18" ht="15.75" thickBot="1">
      <c r="A69" s="186" t="s">
        <v>176</v>
      </c>
      <c r="B69" s="188">
        <v>3035</v>
      </c>
      <c r="C69" s="189">
        <f>+B69/$B$60</f>
        <v>0.0017581768256653267</v>
      </c>
      <c r="D69" s="190">
        <v>2165</v>
      </c>
      <c r="E69" s="189">
        <f t="shared" si="0"/>
        <v>0.0010288867682785418</v>
      </c>
      <c r="F69" s="189">
        <f>(D69-B69)/B69</f>
        <v>-0.28665568369028005</v>
      </c>
      <c r="G69" s="188">
        <v>3035</v>
      </c>
      <c r="H69" s="190">
        <v>2165</v>
      </c>
      <c r="I69" s="188">
        <v>1921</v>
      </c>
      <c r="J69" s="189">
        <f t="shared" si="1"/>
        <v>0.0010343633711523002</v>
      </c>
      <c r="K69" s="190">
        <v>2482</v>
      </c>
      <c r="L69" s="189">
        <f t="shared" si="2"/>
        <v>0.0011813045466898485</v>
      </c>
      <c r="M69" s="189">
        <f>(K69-I69)/I69</f>
        <v>0.2920353982300885</v>
      </c>
      <c r="N69" s="241">
        <f>+G69+I69</f>
        <v>4956</v>
      </c>
      <c r="O69" s="189">
        <f t="shared" si="3"/>
        <v>0.0013830436504315314</v>
      </c>
      <c r="P69" s="231">
        <f>+H69+K69</f>
        <v>4647</v>
      </c>
      <c r="Q69" s="189">
        <f t="shared" si="4"/>
        <v>0.0011050385907440713</v>
      </c>
      <c r="R69" s="189">
        <f>(P69-N69)/N69</f>
        <v>-0.06234866828087167</v>
      </c>
    </row>
    <row r="70" spans="1:18" ht="15.75" thickBot="1">
      <c r="A70" s="186" t="s">
        <v>177</v>
      </c>
      <c r="B70" s="188">
        <v>-50910</v>
      </c>
      <c r="C70" s="189">
        <f>+B70/$B$60</f>
        <v>-0.029492185237107667</v>
      </c>
      <c r="D70" s="190">
        <v>-70846</v>
      </c>
      <c r="E70" s="189">
        <f t="shared" si="0"/>
        <v>-0.03366859676002844</v>
      </c>
      <c r="F70" s="189">
        <f>(D70-B70)/B70</f>
        <v>0.3915930072677274</v>
      </c>
      <c r="G70" s="188">
        <v>-50910</v>
      </c>
      <c r="H70" s="190">
        <v>-70846</v>
      </c>
      <c r="I70" s="188">
        <v>-59360</v>
      </c>
      <c r="J70" s="189">
        <f t="shared" si="1"/>
        <v>-0.03196242046413354</v>
      </c>
      <c r="K70" s="190">
        <v>-82107</v>
      </c>
      <c r="L70" s="189">
        <f t="shared" si="2"/>
        <v>-0.03907871571920362</v>
      </c>
      <c r="M70" s="189">
        <f>(K70-I70)/I70</f>
        <v>0.3832041778975741</v>
      </c>
      <c r="N70" s="241">
        <f>+G70+I70</f>
        <v>-110270</v>
      </c>
      <c r="O70" s="189">
        <f t="shared" si="3"/>
        <v>-0.030772442157603906</v>
      </c>
      <c r="P70" s="231">
        <f>+H70+K70</f>
        <v>-152953</v>
      </c>
      <c r="Q70" s="189">
        <f t="shared" si="4"/>
        <v>-0.036371630636986854</v>
      </c>
      <c r="R70" s="189">
        <f>(P70-N70)/N70</f>
        <v>0.3870771742087603</v>
      </c>
    </row>
    <row r="71" spans="1:18" ht="15.75" thickBot="1">
      <c r="A71" s="186" t="s">
        <v>194</v>
      </c>
      <c r="B71" s="188">
        <v>46468</v>
      </c>
      <c r="C71" s="189">
        <f>+B71/$B$60</f>
        <v>0.026918932696875255</v>
      </c>
      <c r="D71" s="190">
        <v>50453</v>
      </c>
      <c r="E71" s="189">
        <f t="shared" si="0"/>
        <v>0.023977101210141925</v>
      </c>
      <c r="F71" s="189">
        <f>(D71-B71)/B71</f>
        <v>0.08575794094860979</v>
      </c>
      <c r="G71" s="188">
        <v>46468</v>
      </c>
      <c r="H71" s="190">
        <v>50453</v>
      </c>
      <c r="I71" s="188">
        <v>494</v>
      </c>
      <c r="J71" s="189">
        <f t="shared" si="1"/>
        <v>0.00026599453688143485</v>
      </c>
      <c r="K71" s="190">
        <v>41</v>
      </c>
      <c r="L71" s="189">
        <f t="shared" si="2"/>
        <v>1.9513894606883074E-05</v>
      </c>
      <c r="M71" s="189" t="s">
        <v>88</v>
      </c>
      <c r="N71" s="241">
        <f>+G71+I71</f>
        <v>46962</v>
      </c>
      <c r="O71" s="189">
        <f t="shared" si="3"/>
        <v>0.013105426939379656</v>
      </c>
      <c r="P71" s="231">
        <f>+H71+K71</f>
        <v>50494</v>
      </c>
      <c r="Q71" s="189">
        <f t="shared" si="4"/>
        <v>0.012007277512595466</v>
      </c>
      <c r="R71" s="189">
        <f>(P71-N71)/N71</f>
        <v>0.07520974404837955</v>
      </c>
    </row>
    <row r="72" spans="1:18" ht="15.75" thickBot="1">
      <c r="A72" s="186" t="s">
        <v>178</v>
      </c>
      <c r="B72" s="188">
        <v>5949</v>
      </c>
      <c r="C72" s="189">
        <f>+B72/$B$60</f>
        <v>0.003446258298478757</v>
      </c>
      <c r="D72" s="190">
        <v>-9738</v>
      </c>
      <c r="E72" s="189">
        <f t="shared" si="0"/>
        <v>-0.004627851893531843</v>
      </c>
      <c r="F72" s="189">
        <f>(D72-B72)/B72</f>
        <v>-2.636913767019667</v>
      </c>
      <c r="G72" s="188">
        <v>5949</v>
      </c>
      <c r="H72" s="190">
        <v>-9738</v>
      </c>
      <c r="I72" s="188">
        <v>6965</v>
      </c>
      <c r="J72" s="189">
        <f t="shared" si="1"/>
        <v>0.003750307589836424</v>
      </c>
      <c r="K72" s="190">
        <v>-2615</v>
      </c>
      <c r="L72" s="189">
        <f t="shared" si="2"/>
        <v>-0.0012446057169999815</v>
      </c>
      <c r="M72" s="189">
        <f>(K72-I72)/I72</f>
        <v>-1.3754486719310839</v>
      </c>
      <c r="N72" s="241">
        <f>+G72+I72</f>
        <v>12914</v>
      </c>
      <c r="O72" s="189">
        <f t="shared" si="3"/>
        <v>0.0036038389228556893</v>
      </c>
      <c r="P72" s="231">
        <f>+H72+K72</f>
        <v>-12353</v>
      </c>
      <c r="Q72" s="189">
        <f t="shared" si="4"/>
        <v>-0.002937495526460407</v>
      </c>
      <c r="R72" s="189">
        <f>(P72-N72)/N72</f>
        <v>-1.9565587734241907</v>
      </c>
    </row>
    <row r="73" spans="1:18" ht="15.75" thickBot="1">
      <c r="A73" s="186" t="s">
        <v>179</v>
      </c>
      <c r="B73" s="188">
        <v>-4194</v>
      </c>
      <c r="C73" s="189">
        <f>+B73/$B$60</f>
        <v>-0.002429586031907868</v>
      </c>
      <c r="D73" s="190">
        <v>-11041</v>
      </c>
      <c r="E73" s="189">
        <f t="shared" si="0"/>
        <v>-0.005247084900029274</v>
      </c>
      <c r="F73" s="189">
        <f>(D73-B73)/B73</f>
        <v>1.6325703385789223</v>
      </c>
      <c r="G73" s="188">
        <v>-4194</v>
      </c>
      <c r="H73" s="190">
        <v>-11041</v>
      </c>
      <c r="I73" s="188">
        <v>-3172</v>
      </c>
      <c r="J73" s="189">
        <f t="shared" si="1"/>
        <v>-0.0017079649210281604</v>
      </c>
      <c r="K73" s="190">
        <v>-7486</v>
      </c>
      <c r="L73" s="189">
        <f t="shared" si="2"/>
        <v>-0.0035629515860274804</v>
      </c>
      <c r="M73" s="189">
        <f>(K73-I73)/I73</f>
        <v>1.3600252206809584</v>
      </c>
      <c r="N73" s="241">
        <f>+G73+I73</f>
        <v>-7366</v>
      </c>
      <c r="O73" s="189">
        <f t="shared" si="3"/>
        <v>-0.002055589089806025</v>
      </c>
      <c r="P73" s="231">
        <f>+H73+K73</f>
        <v>-18527</v>
      </c>
      <c r="Q73" s="189">
        <f t="shared" si="4"/>
        <v>-0.004405648799379257</v>
      </c>
      <c r="R73" s="189">
        <f>(P73-N73)/N73</f>
        <v>1.5152049959272333</v>
      </c>
    </row>
    <row r="74" spans="1:18" ht="15.75" thickBot="1">
      <c r="A74" s="186" t="s">
        <v>180</v>
      </c>
      <c r="B74" s="187">
        <v>390</v>
      </c>
      <c r="C74" s="189">
        <f>+B74/$B$60</f>
        <v>0.00022592717034908643</v>
      </c>
      <c r="D74" s="195">
        <v>185</v>
      </c>
      <c r="E74" s="189">
        <f t="shared" si="0"/>
        <v>8.791873077668833E-05</v>
      </c>
      <c r="F74" s="189">
        <f>(D74-B74)/B74</f>
        <v>-0.5256410256410257</v>
      </c>
      <c r="G74" s="187">
        <v>390</v>
      </c>
      <c r="H74" s="195">
        <v>185</v>
      </c>
      <c r="I74" s="187">
        <v>758</v>
      </c>
      <c r="J74" s="189">
        <f t="shared" si="1"/>
        <v>0.0004081454634739425</v>
      </c>
      <c r="K74" s="195">
        <v>619</v>
      </c>
      <c r="L74" s="189">
        <f t="shared" si="2"/>
        <v>0.00029461221369903956</v>
      </c>
      <c r="M74" s="189">
        <f>(K74-I74)/I74</f>
        <v>-0.18337730870712401</v>
      </c>
      <c r="N74" s="241">
        <f>+G74+I74</f>
        <v>1148</v>
      </c>
      <c r="O74" s="189">
        <f t="shared" si="3"/>
        <v>0.00032036604332029824</v>
      </c>
      <c r="P74" s="231">
        <f>+H74+K74</f>
        <v>804</v>
      </c>
      <c r="Q74" s="189">
        <f t="shared" si="4"/>
        <v>0.00019118808413131768</v>
      </c>
      <c r="R74" s="189">
        <f>(P74-N74)/N74</f>
        <v>-0.29965156794425085</v>
      </c>
    </row>
    <row r="75" spans="1:18" ht="15.75" thickBot="1">
      <c r="A75" s="186" t="s">
        <v>181</v>
      </c>
      <c r="B75" s="187">
        <v>0</v>
      </c>
      <c r="C75" s="189">
        <f>+B75/$B$60</f>
        <v>0</v>
      </c>
      <c r="D75" s="195">
        <v>0</v>
      </c>
      <c r="E75" s="189">
        <f t="shared" si="0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1"/>
        <v>3.338392973005862E-05</v>
      </c>
      <c r="K75" s="195">
        <v>0</v>
      </c>
      <c r="L75" s="189">
        <f t="shared" si="2"/>
        <v>0</v>
      </c>
      <c r="M75" s="189">
        <f>(K75-I75)/I75</f>
        <v>-1</v>
      </c>
      <c r="N75" s="241">
        <f>+G75+I75</f>
        <v>62</v>
      </c>
      <c r="O75" s="189">
        <f t="shared" si="3"/>
        <v>1.730199885527743E-05</v>
      </c>
      <c r="P75" s="231">
        <v>0</v>
      </c>
      <c r="Q75" s="189">
        <f t="shared" si="4"/>
        <v>0</v>
      </c>
      <c r="R75" s="189">
        <f>(P75-N75)/N75</f>
        <v>-1</v>
      </c>
    </row>
    <row r="76" spans="1:18" ht="15.75" thickBot="1">
      <c r="A76" s="191" t="s">
        <v>182</v>
      </c>
      <c r="B76" s="192">
        <v>199519</v>
      </c>
      <c r="C76" s="193">
        <f>+B76/$B$60</f>
        <v>0.11558144384840865</v>
      </c>
      <c r="D76" s="194">
        <v>194465</v>
      </c>
      <c r="E76" s="193">
        <f t="shared" si="0"/>
        <v>0.09241684313777673</v>
      </c>
      <c r="F76" s="193">
        <f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1"/>
        <v>0.06520366081712015</v>
      </c>
      <c r="K76" s="194">
        <f>SUM(K68:K75)</f>
        <v>116031</v>
      </c>
      <c r="L76" s="193">
        <f t="shared" si="2"/>
        <v>0.05522479768612805</v>
      </c>
      <c r="M76" s="193">
        <f>(K76-I76)/I76</f>
        <v>-0.04181840703579834</v>
      </c>
      <c r="N76" s="242">
        <f>+G76+I76</f>
        <v>320614</v>
      </c>
      <c r="O76" s="193">
        <f t="shared" si="3"/>
        <v>0.08947198485461158</v>
      </c>
      <c r="P76" s="232">
        <f>+H76+K76</f>
        <v>310496</v>
      </c>
      <c r="Q76" s="193">
        <f t="shared" si="4"/>
        <v>0.07383474548561893</v>
      </c>
      <c r="R76" s="193">
        <f>(P76-N76)/N76</f>
        <v>-0.031558197708147495</v>
      </c>
    </row>
    <row r="77" spans="1:18" ht="15.75" thickBot="1">
      <c r="A77" s="186" t="s">
        <v>183</v>
      </c>
      <c r="B77" s="188">
        <v>-51436</v>
      </c>
      <c r="C77" s="189">
        <f>+B77/$B$60</f>
        <v>-0.02979689726686054</v>
      </c>
      <c r="D77" s="190">
        <v>-56024</v>
      </c>
      <c r="E77" s="189">
        <f t="shared" si="0"/>
        <v>-0.026624643097476686</v>
      </c>
      <c r="F77" s="189">
        <f>(D77-B77)/B77</f>
        <v>0.08919822692277782</v>
      </c>
      <c r="G77" s="188">
        <v>-51436</v>
      </c>
      <c r="H77" s="190">
        <v>-56024</v>
      </c>
      <c r="I77" s="188">
        <v>-38427</v>
      </c>
      <c r="J77" s="189">
        <f t="shared" si="1"/>
        <v>-0.020691036576402623</v>
      </c>
      <c r="K77" s="190">
        <v>-42183</v>
      </c>
      <c r="L77" s="189">
        <f t="shared" si="2"/>
        <v>-0.020076941858588992</v>
      </c>
      <c r="M77" s="189">
        <f>(K77-I77)/I77</f>
        <v>0.09774377390897025</v>
      </c>
      <c r="N77" s="241">
        <f>+G77+I77</f>
        <v>-89863</v>
      </c>
      <c r="O77" s="189">
        <f t="shared" si="3"/>
        <v>-0.02507757295373864</v>
      </c>
      <c r="P77" s="231">
        <f>+H77+K77</f>
        <v>-98207</v>
      </c>
      <c r="Q77" s="189">
        <f t="shared" si="4"/>
        <v>-0.023353244002841188</v>
      </c>
      <c r="R77" s="189">
        <f>(P77-N77)/N77</f>
        <v>0.09285245317872762</v>
      </c>
    </row>
    <row r="78" spans="1:18" ht="15.75" thickBot="1">
      <c r="A78" s="196" t="s">
        <v>184</v>
      </c>
      <c r="B78" s="197">
        <v>3407</v>
      </c>
      <c r="C78" s="198">
        <f>+B78/$B$60</f>
        <v>0.0019736765881521474</v>
      </c>
      <c r="D78" s="199">
        <v>14256</v>
      </c>
      <c r="E78" s="198">
        <f t="shared" si="0"/>
        <v>0.006774969870013345</v>
      </c>
      <c r="F78" s="198">
        <f>(D78-B78)/B78</f>
        <v>3.1843263868506018</v>
      </c>
      <c r="G78" s="197">
        <v>3407</v>
      </c>
      <c r="H78" s="199">
        <v>14256</v>
      </c>
      <c r="I78" s="197">
        <v>1408</v>
      </c>
      <c r="J78" s="198">
        <f t="shared" si="1"/>
        <v>0.0007581382751600409</v>
      </c>
      <c r="K78" s="199">
        <v>6703</v>
      </c>
      <c r="L78" s="198">
        <f t="shared" si="2"/>
        <v>0.0031902837939009085</v>
      </c>
      <c r="M78" s="198">
        <f>(K78-I78)/I78</f>
        <v>3.760653409090909</v>
      </c>
      <c r="N78" s="243">
        <f>+G78+I78</f>
        <v>4815</v>
      </c>
      <c r="O78" s="198">
        <f t="shared" si="3"/>
        <v>0.0013436955562606584</v>
      </c>
      <c r="P78" s="233">
        <f>+H78+K78</f>
        <v>20959</v>
      </c>
      <c r="Q78" s="198">
        <f t="shared" si="4"/>
        <v>0.0049839689742640384</v>
      </c>
      <c r="R78" s="198">
        <f>(P78-N78)/N78</f>
        <v>3.3528556593977155</v>
      </c>
    </row>
    <row r="79" spans="1:18" ht="15.75" thickBot="1">
      <c r="A79" s="191" t="s">
        <v>185</v>
      </c>
      <c r="B79" s="192">
        <v>151490</v>
      </c>
      <c r="C79" s="193">
        <f>+B79/$B$60</f>
        <v>0.08775822316970026</v>
      </c>
      <c r="D79" s="194">
        <v>152697</v>
      </c>
      <c r="E79" s="193">
        <f t="shared" si="0"/>
        <v>0.0725671699103134</v>
      </c>
      <c r="F79" s="193">
        <f>(D79-B79)/B79</f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1"/>
        <v>0.045270762515877555</v>
      </c>
      <c r="K79" s="194">
        <f>SUM(K76:K78)</f>
        <v>80551</v>
      </c>
      <c r="L79" s="193">
        <f t="shared" si="2"/>
        <v>0.03833813962143996</v>
      </c>
      <c r="M79" s="193">
        <f>(K79-I79)/I79</f>
        <v>-0.04192635234787573</v>
      </c>
      <c r="N79" s="242">
        <f>+G79+I79</f>
        <v>235566</v>
      </c>
      <c r="O79" s="193">
        <f t="shared" si="3"/>
        <v>0.0657381074571336</v>
      </c>
      <c r="P79" s="232">
        <f>+H79+K79</f>
        <v>233248</v>
      </c>
      <c r="Q79" s="193">
        <f t="shared" si="4"/>
        <v>0.055465470457041775</v>
      </c>
      <c r="R79" s="193">
        <f>(P79-N79)/N79</f>
        <v>-0.009840129730096873</v>
      </c>
    </row>
    <row r="80" spans="1:18" ht="15.75" thickBot="1">
      <c r="A80" s="186" t="s">
        <v>186</v>
      </c>
      <c r="B80" s="187">
        <v>-304</v>
      </c>
      <c r="C80" s="189">
        <f>+B80/$B$60</f>
        <v>-0.00017610733278492893</v>
      </c>
      <c r="D80" s="195">
        <v>-164</v>
      </c>
      <c r="E80" s="189">
        <f t="shared" si="0"/>
        <v>-7.793876674257775E-05</v>
      </c>
      <c r="F80" s="189">
        <f>(D80-B80)/B80</f>
        <v>-0.4605263157894737</v>
      </c>
      <c r="G80" s="187">
        <v>-304</v>
      </c>
      <c r="H80" s="195">
        <v>-164</v>
      </c>
      <c r="I80" s="187">
        <v>-4010</v>
      </c>
      <c r="J80" s="189">
        <f t="shared" si="1"/>
        <v>-0.002159186422863469</v>
      </c>
      <c r="K80" s="195">
        <v>-83</v>
      </c>
      <c r="L80" s="189">
        <f t="shared" si="2"/>
        <v>-3.9503737862714516E-05</v>
      </c>
      <c r="M80" s="189">
        <f>(K80-I80)/I80</f>
        <v>-0.9793017456359102</v>
      </c>
      <c r="N80" s="241">
        <f>+G80+I80</f>
        <v>-4314</v>
      </c>
      <c r="O80" s="189">
        <f t="shared" si="3"/>
        <v>-0.0012038842429301102</v>
      </c>
      <c r="P80" s="231">
        <f>+H80+K80</f>
        <v>-247</v>
      </c>
      <c r="Q80" s="189">
        <f t="shared" si="4"/>
        <v>-5.8735642761735654E-05</v>
      </c>
      <c r="R80" s="189">
        <f>(P80-N80)/N80</f>
        <v>-0.9427445526193787</v>
      </c>
    </row>
    <row r="81" spans="1:18" ht="15">
      <c r="A81" s="200" t="s">
        <v>187</v>
      </c>
      <c r="B81" s="201">
        <v>151186</v>
      </c>
      <c r="C81" s="202">
        <f>+B81/$B$60</f>
        <v>0.08758211583691534</v>
      </c>
      <c r="D81" s="203">
        <v>152533</v>
      </c>
      <c r="E81" s="202">
        <f t="shared" si="0"/>
        <v>0.07248923114357081</v>
      </c>
      <c r="F81" s="202">
        <f>(D81-B81)/B81</f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1"/>
        <v>0.04311157609301409</v>
      </c>
      <c r="K81" s="203">
        <f>SUM(K79:K80)</f>
        <v>80468</v>
      </c>
      <c r="L81" s="202">
        <f t="shared" si="2"/>
        <v>0.03829863588357725</v>
      </c>
      <c r="M81" s="202">
        <f>(K81-I81)/I81</f>
        <v>0.0050208577923213345</v>
      </c>
      <c r="N81" s="234">
        <f>+G81+I81</f>
        <v>231252</v>
      </c>
      <c r="O81" s="202">
        <f t="shared" si="3"/>
        <v>0.06453422321420349</v>
      </c>
      <c r="P81" s="234">
        <f>+H81+K81</f>
        <v>233001</v>
      </c>
      <c r="Q81" s="202">
        <f t="shared" si="4"/>
        <v>0.05540673481428004</v>
      </c>
      <c r="R81" s="202">
        <f>(P81-N81)/N81</f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Y8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>(C9-B9)/B9</f>
        <v>0.019915123888360645</v>
      </c>
      <c r="E9" s="157">
        <v>286064</v>
      </c>
      <c r="F9" s="158">
        <v>206643</v>
      </c>
      <c r="G9" s="159">
        <f>(F9-E9)/E9</f>
        <v>-0.27763367638011077</v>
      </c>
      <c r="H9" s="157">
        <v>286064</v>
      </c>
      <c r="I9" s="158">
        <v>222833</v>
      </c>
      <c r="J9" s="159">
        <f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>(C10-B10)/B10</f>
        <v>-0.041592658377738304</v>
      </c>
      <c r="E10" s="157">
        <v>878280</v>
      </c>
      <c r="F10" s="158">
        <v>819646</v>
      </c>
      <c r="G10" s="159">
        <f>(F10-E10)/E10</f>
        <v>-0.06676003096962245</v>
      </c>
      <c r="H10" s="157">
        <v>878280</v>
      </c>
      <c r="I10" s="158">
        <v>869999</v>
      </c>
      <c r="J10" s="159">
        <f>(I10-H10)/H10</f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>(C11-B11)/B11</f>
        <v>0.0833606816855104</v>
      </c>
      <c r="E11" s="157">
        <v>1032969</v>
      </c>
      <c r="F11" s="158">
        <v>1083821</v>
      </c>
      <c r="G11" s="159">
        <f>(F11-E11)/E11</f>
        <v>0.049228970085259095</v>
      </c>
      <c r="H11" s="157">
        <v>1032969</v>
      </c>
      <c r="I11" s="158">
        <v>1081609</v>
      </c>
      <c r="J11" s="159">
        <f>(I11-H11)/H11</f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>(C12-B12)/B12</f>
        <v>-0.023946233927596528</v>
      </c>
      <c r="E12" s="157">
        <v>53119</v>
      </c>
      <c r="F12" s="158">
        <v>59385</v>
      </c>
      <c r="G12" s="159">
        <f>(F12-E12)/E12</f>
        <v>0.11796155801125774</v>
      </c>
      <c r="H12" s="157">
        <v>53119</v>
      </c>
      <c r="I12" s="158">
        <v>66216</v>
      </c>
      <c r="J12" s="159">
        <f>(I12-H12)/H12</f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>(C13-B13)/B13</f>
        <v>0.09539685271921798</v>
      </c>
      <c r="E13" s="157">
        <v>220762</v>
      </c>
      <c r="F13" s="158">
        <v>279691</v>
      </c>
      <c r="G13" s="159">
        <f>(F13-E13)/E13</f>
        <v>0.26693452677544144</v>
      </c>
      <c r="H13" s="157">
        <v>220762</v>
      </c>
      <c r="I13" s="158">
        <v>285916</v>
      </c>
      <c r="J13" s="159">
        <f>(I13-H13)/H13</f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>(C14-B14)/B14</f>
        <v>0.08624562284630087</v>
      </c>
      <c r="E14" s="162">
        <v>71679</v>
      </c>
      <c r="F14" s="163">
        <v>65702</v>
      </c>
      <c r="G14" s="159">
        <f>(F14-E14)/E14</f>
        <v>-0.08338564991141059</v>
      </c>
      <c r="H14" s="162">
        <v>71679</v>
      </c>
      <c r="I14" s="163">
        <v>76079</v>
      </c>
      <c r="J14" s="159">
        <f>(I14-H14)/H14</f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>(C15-B15)/B15</f>
        <v>0.03195047491557777</v>
      </c>
      <c r="E15" s="165">
        <f>SUM(E9:E14)</f>
        <v>2542873</v>
      </c>
      <c r="F15" s="166">
        <f>SUM(F9:F14)</f>
        <v>2514888</v>
      </c>
      <c r="G15" s="159">
        <f>(F15-E15)/E15</f>
        <v>-0.011005268450292248</v>
      </c>
      <c r="H15" s="165">
        <f>SUM(H9:H14)</f>
        <v>2542873</v>
      </c>
      <c r="I15" s="166">
        <f>SUM(I9:I14)</f>
        <v>2602652</v>
      </c>
      <c r="J15" s="159">
        <f>(I15-H15)/H15</f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>(C17-B17)/B17</f>
        <v>-0.049908339256986796</v>
      </c>
      <c r="E17" s="157">
        <v>26729</v>
      </c>
      <c r="F17" s="158">
        <v>26190</v>
      </c>
      <c r="G17" s="159">
        <f>(F17-E17)/E17</f>
        <v>-0.02016536346290546</v>
      </c>
      <c r="H17" s="157">
        <v>26729</v>
      </c>
      <c r="I17" s="158">
        <v>26261</v>
      </c>
      <c r="J17" s="159">
        <f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>(C18-B18)/B18</f>
        <v>0.08018950693104053</v>
      </c>
      <c r="E18" s="157">
        <v>5699</v>
      </c>
      <c r="F18" s="158">
        <v>6491</v>
      </c>
      <c r="G18" s="159">
        <f>(F18-E18)/E18</f>
        <v>0.1389717494297245</v>
      </c>
      <c r="H18" s="157">
        <v>5699</v>
      </c>
      <c r="I18" s="158">
        <v>7151</v>
      </c>
      <c r="J18" s="159">
        <f>(I18-H18)/H18</f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>(C19-B19)/B19</f>
        <v>0.01595105530127223</v>
      </c>
      <c r="E19" s="157">
        <v>109021</v>
      </c>
      <c r="F19" s="158">
        <v>161255</v>
      </c>
      <c r="G19" s="159">
        <f>(F19-E19)/E19</f>
        <v>0.47911870190146855</v>
      </c>
      <c r="H19" s="157">
        <v>109021</v>
      </c>
      <c r="I19" s="158">
        <v>161801</v>
      </c>
      <c r="J19" s="159">
        <f>(I19-H19)/H19</f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>(C20-B20)/B20</f>
        <v>0.13911388883281567</v>
      </c>
      <c r="E20" s="157">
        <v>3418149</v>
      </c>
      <c r="F20" s="158">
        <v>3756035</v>
      </c>
      <c r="G20" s="159">
        <f>(F20-E20)/E20</f>
        <v>0.09885057673027127</v>
      </c>
      <c r="H20" s="157">
        <v>3418149</v>
      </c>
      <c r="I20" s="158">
        <v>3725217</v>
      </c>
      <c r="J20" s="159">
        <f>(I20-H20)/H20</f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>(C21-B21)/B21</f>
        <v>-0.00578120779425733</v>
      </c>
      <c r="E21" s="157">
        <v>3383722</v>
      </c>
      <c r="F21" s="158">
        <v>3312068</v>
      </c>
      <c r="G21" s="159">
        <f>(F21-E21)/E21</f>
        <v>-0.0211760895250851</v>
      </c>
      <c r="H21" s="157">
        <v>3383722</v>
      </c>
      <c r="I21" s="158">
        <v>3311507</v>
      </c>
      <c r="J21" s="159">
        <f>(I21-H21)/H21</f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>(C22-B22)/B22</f>
        <v>-0.003058512252254439</v>
      </c>
      <c r="E22" s="157">
        <v>82393</v>
      </c>
      <c r="F22" s="158">
        <v>77368</v>
      </c>
      <c r="G22" s="159">
        <f>(F22-E22)/E22</f>
        <v>-0.06098819074435935</v>
      </c>
      <c r="H22" s="157">
        <v>82393</v>
      </c>
      <c r="I22" s="158">
        <v>71951</v>
      </c>
      <c r="J22" s="159">
        <f>(I22-H22)/H22</f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>(C23-B23)/B23</f>
        <v>0.001653385974152689</v>
      </c>
      <c r="E23" s="157">
        <v>2033403</v>
      </c>
      <c r="F23" s="158">
        <v>2018384</v>
      </c>
      <c r="G23" s="159">
        <f>(F23-E23)/E23</f>
        <v>-0.007386140376501854</v>
      </c>
      <c r="H23" s="157">
        <v>2033403</v>
      </c>
      <c r="I23" s="158">
        <v>2009524</v>
      </c>
      <c r="J23" s="159">
        <f>(I23-H23)/H23</f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>(C24-B24)/B24</f>
        <v>-0.006440912677326377</v>
      </c>
      <c r="E24" s="157">
        <v>1179957</v>
      </c>
      <c r="F24" s="158">
        <v>1155162</v>
      </c>
      <c r="G24" s="159">
        <f>(F24-E24)/E24</f>
        <v>-0.021013477609777304</v>
      </c>
      <c r="H24" s="157">
        <v>1179957</v>
      </c>
      <c r="I24" s="158">
        <v>1149421</v>
      </c>
      <c r="J24" s="159">
        <f>(I24-H24)/H24</f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>(C25-B25)/B25</f>
        <v>0.045411451607911976</v>
      </c>
      <c r="E25" s="157">
        <v>355461</v>
      </c>
      <c r="F25" s="158">
        <v>365896</v>
      </c>
      <c r="G25" s="159">
        <f>(F25-E25)/E25</f>
        <v>0.029356244426252107</v>
      </c>
      <c r="H25" s="157">
        <v>355461</v>
      </c>
      <c r="I25" s="158">
        <v>363222</v>
      </c>
      <c r="J25" s="159">
        <f>(I25-H25)/H25</f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>(C26-B26)/B26</f>
        <v>0.05097798007134949</v>
      </c>
      <c r="E26" s="162">
        <v>40645</v>
      </c>
      <c r="F26" s="163">
        <v>44171</v>
      </c>
      <c r="G26" s="167">
        <f>(F26-E26)/E26</f>
        <v>0.08675113790134088</v>
      </c>
      <c r="H26" s="162">
        <v>40645</v>
      </c>
      <c r="I26" s="163">
        <v>46257</v>
      </c>
      <c r="J26" s="167">
        <f>(I26-H26)/H26</f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>(C27-B27)/B27</f>
        <v>0.04424335500135917</v>
      </c>
      <c r="E27" s="165">
        <f>SUM(E17:E26)</f>
        <v>10635179</v>
      </c>
      <c r="F27" s="166">
        <f>SUM(F17:F26)</f>
        <v>10923020</v>
      </c>
      <c r="G27" s="168">
        <f>(F27-E27)/E27</f>
        <v>0.02706498875101209</v>
      </c>
      <c r="H27" s="165">
        <f>SUM(H17:H26)</f>
        <v>10635179</v>
      </c>
      <c r="I27" s="166">
        <f>SUM(I17:I26)</f>
        <v>10872312</v>
      </c>
      <c r="J27" s="168">
        <f>(I27-H27)/H27</f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>(C28-B28)/B28</f>
        <v>0.0418712871978347</v>
      </c>
      <c r="E28" s="165">
        <f>+E15+E27</f>
        <v>13178052</v>
      </c>
      <c r="F28" s="166">
        <f>+F15+F27</f>
        <v>13437908</v>
      </c>
      <c r="G28" s="168">
        <f>(F28-E28)/E28</f>
        <v>0.019718847671871383</v>
      </c>
      <c r="H28" s="165">
        <f>+H15+H27</f>
        <v>13178052</v>
      </c>
      <c r="I28" s="166">
        <f>+I15+I27</f>
        <v>13474964</v>
      </c>
      <c r="J28" s="168">
        <f>(I28-H28)/H28</f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>(C31-B31)/B31</f>
        <v>-0.014317800049072344</v>
      </c>
      <c r="E31" s="157">
        <v>1059660</v>
      </c>
      <c r="F31" s="158">
        <v>862246</v>
      </c>
      <c r="G31" s="159">
        <f>(F31-E31)/E31</f>
        <v>-0.18629937904610913</v>
      </c>
      <c r="H31" s="157">
        <v>1059660</v>
      </c>
      <c r="I31" s="158">
        <v>799469</v>
      </c>
      <c r="J31" s="159">
        <f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>(C32-B32)/B32</f>
        <v>0.13336967780624762</v>
      </c>
      <c r="E32" s="157">
        <v>825435</v>
      </c>
      <c r="F32" s="158">
        <v>861844</v>
      </c>
      <c r="G32" s="159">
        <f>(F32-E32)/E32</f>
        <v>0.044108863811202575</v>
      </c>
      <c r="H32" s="157">
        <v>825435</v>
      </c>
      <c r="I32" s="158">
        <v>855542</v>
      </c>
      <c r="J32" s="159">
        <f>(I32-H32)/H32</f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>(C33-B33)/B33</f>
        <v>0.07954829012958224</v>
      </c>
      <c r="E33" s="157">
        <v>172323</v>
      </c>
      <c r="F33" s="158">
        <v>205184</v>
      </c>
      <c r="G33" s="159">
        <f>(F33-E33)/E33</f>
        <v>0.19069421957602872</v>
      </c>
      <c r="H33" s="157">
        <v>172323</v>
      </c>
      <c r="I33" s="158">
        <v>206372</v>
      </c>
      <c r="J33" s="159">
        <f>(I33-H33)/H33</f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>(C34-B34)/B34</f>
        <v>-0.23630998331548672</v>
      </c>
      <c r="E34" s="157">
        <v>160628</v>
      </c>
      <c r="F34" s="158">
        <v>129825</v>
      </c>
      <c r="G34" s="159">
        <f>(F34-E34)/E34</f>
        <v>-0.19176606818238415</v>
      </c>
      <c r="H34" s="157">
        <v>160628</v>
      </c>
      <c r="I34" s="158">
        <v>162674</v>
      </c>
      <c r="J34" s="159">
        <f>(I34-H34)/H34</f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>(C35-B35)/B35</f>
        <v>-0.255039637599094</v>
      </c>
      <c r="E35" s="157">
        <v>4415</v>
      </c>
      <c r="F35" s="158">
        <v>2901</v>
      </c>
      <c r="G35" s="159">
        <f>(F35-E35)/E35</f>
        <v>-0.34292185730464325</v>
      </c>
      <c r="H35" s="157">
        <v>4415</v>
      </c>
      <c r="I35" s="158">
        <v>2921</v>
      </c>
      <c r="J35" s="159">
        <f>(I35-H35)/H35</f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>(C36-B36)/B36</f>
        <v>-0.013775759168199392</v>
      </c>
      <c r="E36" s="162">
        <v>26641</v>
      </c>
      <c r="F36" s="163">
        <v>22619</v>
      </c>
      <c r="G36" s="167">
        <f>(F36-E36)/E36</f>
        <v>-0.15097030892233776</v>
      </c>
      <c r="H36" s="162">
        <v>26641</v>
      </c>
      <c r="I36" s="163">
        <v>28191</v>
      </c>
      <c r="J36" s="167">
        <f>(I36-H36)/H36</f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>(C37-B37)/B37</f>
        <v>0.030755830549259216</v>
      </c>
      <c r="E37" s="165">
        <f>SUM(E31:E36)</f>
        <v>2249102</v>
      </c>
      <c r="F37" s="166">
        <f>SUM(F31:F36)</f>
        <v>2084619</v>
      </c>
      <c r="G37" s="168">
        <f>(F37-E37)/E37</f>
        <v>-0.07313274364613076</v>
      </c>
      <c r="H37" s="165">
        <f>SUM(H31:H36)</f>
        <v>2249102</v>
      </c>
      <c r="I37" s="166">
        <f>SUM(I31:I36)</f>
        <v>2055169</v>
      </c>
      <c r="J37" s="168">
        <f>(I37-H37)/H37</f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639810</v>
      </c>
      <c r="C42" s="158">
        <v>642624</v>
      </c>
      <c r="D42" s="159">
        <f>(C42-B42)/B42</f>
        <v>0.004398180709898251</v>
      </c>
      <c r="E42" s="157">
        <v>639810</v>
      </c>
      <c r="F42" s="158">
        <v>636888</v>
      </c>
      <c r="G42" s="159">
        <f>(F42-E42)/E42</f>
        <v>-0.004566980822431659</v>
      </c>
      <c r="H42" s="157">
        <v>639810</v>
      </c>
      <c r="I42" s="158">
        <v>631573</v>
      </c>
      <c r="J42" s="159">
        <f>(I42-H42)/H42</f>
        <v>-0.012874134508682265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2886106</v>
      </c>
      <c r="C44" s="166">
        <f>SUM(C39:C43)</f>
        <v>3032203</v>
      </c>
      <c r="D44" s="168">
        <f>(C44-B44)/B44</f>
        <v>0.05062080186937001</v>
      </c>
      <c r="E44" s="165">
        <f>SUM(E39:E43)</f>
        <v>2886106</v>
      </c>
      <c r="F44" s="166">
        <f>SUM(F39:F43)</f>
        <v>3174627</v>
      </c>
      <c r="G44" s="168">
        <f>(F44-E44)/E44</f>
        <v>0.0999689547092172</v>
      </c>
      <c r="H44" s="165">
        <f>SUM(H39:H43)</f>
        <v>2886106</v>
      </c>
      <c r="I44" s="166">
        <f>SUM(I39:I43)</f>
        <v>3221270</v>
      </c>
      <c r="J44" s="168">
        <f>(I44-H44)/H44</f>
        <v>0.11613017678491365</v>
      </c>
    </row>
    <row r="45" spans="1:10" ht="15.75" thickBot="1">
      <c r="A45" s="164" t="s">
        <v>161</v>
      </c>
      <c r="B45" s="165">
        <f>+B37+B44</f>
        <v>5135208</v>
      </c>
      <c r="C45" s="166">
        <f>+C37+C44</f>
        <v>5350478</v>
      </c>
      <c r="D45" s="168">
        <f>(C45-B45)/B45</f>
        <v>0.041920405171513984</v>
      </c>
      <c r="E45" s="165">
        <f>+E37+E44</f>
        <v>5135208</v>
      </c>
      <c r="F45" s="166">
        <f>+F37+F44</f>
        <v>5259246</v>
      </c>
      <c r="G45" s="168">
        <f>(F45-E45)/E45</f>
        <v>0.024154425682465053</v>
      </c>
      <c r="H45" s="165">
        <f>+H37+H44</f>
        <v>5135208</v>
      </c>
      <c r="I45" s="166">
        <f>+I37+I44</f>
        <v>5276439</v>
      </c>
      <c r="J45" s="168">
        <f>(I45-H45)/H45</f>
        <v>0.02750248870152874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8008485</v>
      </c>
      <c r="C47" s="166">
        <v>8344147</v>
      </c>
      <c r="D47" s="168">
        <f>(C47-B47)/B47</f>
        <v>0.0419132957107368</v>
      </c>
      <c r="E47" s="165">
        <v>8008485</v>
      </c>
      <c r="F47" s="166">
        <v>8143026</v>
      </c>
      <c r="G47" s="168">
        <f>(F47-E47)/E47</f>
        <v>0.016799806705013496</v>
      </c>
      <c r="H47" s="165">
        <v>8008485</v>
      </c>
      <c r="I47" s="166">
        <v>8162045</v>
      </c>
      <c r="J47" s="168">
        <f>(I47-H47)/H47</f>
        <v>0.019174662873190123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8042844</v>
      </c>
      <c r="C49" s="166">
        <f>SUM(C47:C48)</f>
        <v>8379356</v>
      </c>
      <c r="D49" s="168">
        <f>(C49-B49)/B49</f>
        <v>0.04183992627483512</v>
      </c>
      <c r="E49" s="165">
        <f>SUM(E47:E48)</f>
        <v>8042844</v>
      </c>
      <c r="F49" s="166">
        <f>SUM(F47:F48)</f>
        <v>8178662</v>
      </c>
      <c r="G49" s="168">
        <f>(F49-E49)/E49</f>
        <v>0.016886812674720534</v>
      </c>
      <c r="H49" s="165">
        <f>SUM(H47:H48)</f>
        <v>8042844</v>
      </c>
      <c r="I49" s="166">
        <f>SUM(I47:I48)</f>
        <v>8198525</v>
      </c>
      <c r="J49" s="168">
        <f>(I49-H49)/H49</f>
        <v>0.019356461470594232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2"/>
      <c r="C53" s="252"/>
      <c r="D53" s="252"/>
      <c r="E53" s="252"/>
    </row>
    <row r="54" spans="1:5" ht="15">
      <c r="A54" s="247" t="s">
        <v>208</v>
      </c>
      <c r="B54" s="252"/>
      <c r="C54" s="252"/>
      <c r="D54" s="252"/>
      <c r="E54" s="252"/>
    </row>
    <row r="55" spans="1:5" ht="15">
      <c r="A55" s="246" t="s">
        <v>131</v>
      </c>
      <c r="B55" s="252"/>
      <c r="C55" s="252"/>
      <c r="D55" s="252"/>
      <c r="E55" s="252"/>
    </row>
    <row r="56" spans="1:5" ht="15">
      <c r="A56" s="146" t="s">
        <v>132</v>
      </c>
      <c r="B56" s="252"/>
      <c r="C56" s="252"/>
      <c r="D56" s="252"/>
      <c r="E56" s="252"/>
    </row>
    <row r="57" spans="2:5" ht="15.75" thickBot="1">
      <c r="B57" s="252"/>
      <c r="C57" s="252"/>
      <c r="D57" s="252"/>
      <c r="E57" s="252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>+B60/$B$60</f>
        <v>1</v>
      </c>
      <c r="D60" s="185">
        <v>2104216</v>
      </c>
      <c r="E60" s="184">
        <f>+D60/$D$60</f>
        <v>1</v>
      </c>
      <c r="F60" s="184">
        <f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>(R60-P60)/P60</f>
        <v>0.054693216463414636</v>
      </c>
      <c r="U60" s="183">
        <f>+L60+N60+P60</f>
        <v>5682601</v>
      </c>
      <c r="V60" s="184">
        <f>+U60/$U$60</f>
        <v>1</v>
      </c>
      <c r="W60" s="185">
        <f>+M60+O60+R60</f>
        <v>6419295</v>
      </c>
      <c r="X60" s="184">
        <f>+W60/$W$60</f>
        <v>1</v>
      </c>
      <c r="Y60" s="184">
        <f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>+B61/$B$60</f>
        <v>-0.5635324582034735</v>
      </c>
      <c r="D61" s="190">
        <v>-1196310</v>
      </c>
      <c r="E61" s="189">
        <f aca="true" t="shared" si="0" ref="E61:E87">+D61/$D$60</f>
        <v>-0.5685300368403243</v>
      </c>
      <c r="F61" s="189">
        <f>(D61-B61)/B61</f>
        <v>0.22978347644536642</v>
      </c>
      <c r="G61" s="188">
        <v>-2017246</v>
      </c>
      <c r="H61" s="189">
        <f aca="true" t="shared" si="1" ref="H61:H87">+G61/$G$60</f>
        <v>-0.5629417416582738</v>
      </c>
      <c r="I61" s="190">
        <v>-2399295</v>
      </c>
      <c r="J61" s="189">
        <f aca="true" t="shared" si="2" ref="J61:J87">+I61/$I$60</f>
        <v>-0.5705430526316541</v>
      </c>
      <c r="K61" s="189">
        <f>(I61-G61)/G61</f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3" ref="Q61:Q87">+P61/$P$60</f>
        <v>-0.5658884336890244</v>
      </c>
      <c r="R61" s="190">
        <v>-1279858</v>
      </c>
      <c r="S61" s="189">
        <f aca="true" t="shared" si="4" ref="S61:S87">+R61/$R$60</f>
        <v>-0.5780718442357132</v>
      </c>
      <c r="T61" s="189">
        <f>(R61-P61)/P61</f>
        <v>0.07740044935950696</v>
      </c>
      <c r="U61" s="188">
        <f>+L61+N61+P61</f>
        <v>-3205159</v>
      </c>
      <c r="V61" s="189">
        <f aca="true" t="shared" si="5" ref="V61:V87">+U61/$U$60</f>
        <v>-0.5640302741649467</v>
      </c>
      <c r="W61" s="190">
        <f>+M61+O61+R61</f>
        <v>-3679153</v>
      </c>
      <c r="X61" s="189">
        <f aca="true" t="shared" si="6" ref="X61:X87">+W61/$W$60</f>
        <v>-0.5731397295185842</v>
      </c>
      <c r="Y61" s="189">
        <f>(W61-U61)/U61</f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>+B62/$B$60</f>
        <v>0.4364675417965265</v>
      </c>
      <c r="D62" s="194">
        <f>SUM(D60:D61)</f>
        <v>907906</v>
      </c>
      <c r="E62" s="193">
        <f t="shared" si="0"/>
        <v>0.4314699631596756</v>
      </c>
      <c r="F62" s="193">
        <f>(D62-B62)/B62</f>
        <v>0.205015933605773</v>
      </c>
      <c r="G62" s="192">
        <f>SUM(G60:G61)</f>
        <v>1566155</v>
      </c>
      <c r="H62" s="193">
        <f t="shared" si="1"/>
        <v>0.4370582583417262</v>
      </c>
      <c r="I62" s="194">
        <f>SUM(I60:I61)</f>
        <v>1805988</v>
      </c>
      <c r="J62" s="193">
        <f t="shared" si="2"/>
        <v>0.42945694736834594</v>
      </c>
      <c r="K62" s="193">
        <f>(I62-G62)/G62</f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3"/>
        <v>0.4341115663109756</v>
      </c>
      <c r="R62" s="194">
        <f>SUM(R60:R61)</f>
        <v>934154</v>
      </c>
      <c r="S62" s="193">
        <f t="shared" si="4"/>
        <v>0.4219281557642867</v>
      </c>
      <c r="T62" s="193">
        <f>(R62-P62)/P62</f>
        <v>0.02509308264026591</v>
      </c>
      <c r="U62" s="192">
        <f>+L62+N62+P62</f>
        <v>2477442</v>
      </c>
      <c r="V62" s="193">
        <f t="shared" si="5"/>
        <v>0.43596972583505333</v>
      </c>
      <c r="W62" s="194">
        <f>+M62+O62+R62</f>
        <v>2740142</v>
      </c>
      <c r="X62" s="193">
        <f t="shared" si="6"/>
        <v>0.4268602704814158</v>
      </c>
      <c r="Y62" s="193">
        <f>(W62-U62)/U62</f>
        <v>0.10603679117412235</v>
      </c>
    </row>
    <row r="63" spans="1:25" ht="15.75" thickBot="1">
      <c r="A63" s="186" t="s">
        <v>170</v>
      </c>
      <c r="B63" s="188">
        <v>-96265</v>
      </c>
      <c r="C63" s="189">
        <f>+B63/$B$60</f>
        <v>-0.05576635654783284</v>
      </c>
      <c r="D63" s="190">
        <v>-97009</v>
      </c>
      <c r="E63" s="189">
        <f t="shared" si="0"/>
        <v>-0.046102206237382475</v>
      </c>
      <c r="F63" s="189">
        <f>(D63-B63)/B63</f>
        <v>0.007728665662494157</v>
      </c>
      <c r="G63" s="188">
        <v>-183084</v>
      </c>
      <c r="H63" s="189">
        <f t="shared" si="1"/>
        <v>-0.05109224449063892</v>
      </c>
      <c r="I63" s="190">
        <v>-193987</v>
      </c>
      <c r="J63" s="189">
        <f t="shared" si="2"/>
        <v>-0.0461293568114203</v>
      </c>
      <c r="K63" s="189">
        <f>(I63-G63)/G63</f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3"/>
        <v>-0.0454444550304878</v>
      </c>
      <c r="R63" s="190">
        <v>-99902</v>
      </c>
      <c r="S63" s="189">
        <f t="shared" si="4"/>
        <v>-0.04512260999488711</v>
      </c>
      <c r="T63" s="189">
        <f>(R63-P63)/P63</f>
        <v>0.047223707244462614</v>
      </c>
      <c r="U63" s="188">
        <f>+L63+N63+P63</f>
        <v>-278481</v>
      </c>
      <c r="V63" s="189">
        <f t="shared" si="5"/>
        <v>-0.0490059041625481</v>
      </c>
      <c r="W63" s="190">
        <f>+M63+O63+R63</f>
        <v>-293889</v>
      </c>
      <c r="X63" s="189">
        <f t="shared" si="6"/>
        <v>-0.045782130280661665</v>
      </c>
      <c r="Y63" s="189">
        <f>(W63-U63)/U63</f>
        <v>0.055328729787669534</v>
      </c>
    </row>
    <row r="64" spans="1:25" ht="15.75" thickBot="1">
      <c r="A64" s="186" t="s">
        <v>171</v>
      </c>
      <c r="B64" s="188">
        <v>-436316</v>
      </c>
      <c r="C64" s="189">
        <f>+B64/$B$60</f>
        <v>-0.25275804937956925</v>
      </c>
      <c r="D64" s="190">
        <v>-547935</v>
      </c>
      <c r="E64" s="189">
        <f t="shared" si="0"/>
        <v>-0.2603986472871606</v>
      </c>
      <c r="F64" s="189">
        <f>(D64-B64)/B64</f>
        <v>0.2558214688436821</v>
      </c>
      <c r="G64" s="188">
        <v>-956200</v>
      </c>
      <c r="H64" s="189">
        <f t="shared" si="1"/>
        <v>-0.2668414726680045</v>
      </c>
      <c r="I64" s="190">
        <v>-1128655</v>
      </c>
      <c r="J64" s="189">
        <f t="shared" si="2"/>
        <v>-0.26838978494431887</v>
      </c>
      <c r="K64" s="189">
        <f>(I64-G64)/G64</f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3"/>
        <v>-0.2672956364329268</v>
      </c>
      <c r="R64" s="190">
        <v>-596608</v>
      </c>
      <c r="S64" s="189">
        <f t="shared" si="4"/>
        <v>-0.2694691808355149</v>
      </c>
      <c r="T64" s="189">
        <f>(R64-P64)/P64</f>
        <v>0.06326957247013493</v>
      </c>
      <c r="U64" s="188">
        <f>+L64+N64+P64</f>
        <v>-1517307</v>
      </c>
      <c r="V64" s="189">
        <f t="shared" si="5"/>
        <v>-0.26700924453432506</v>
      </c>
      <c r="W64" s="190">
        <f>+M64+O64+R64</f>
        <v>-1725263</v>
      </c>
      <c r="X64" s="189">
        <f t="shared" si="6"/>
        <v>-0.2687620681087253</v>
      </c>
      <c r="Y64" s="189">
        <f>(W64-U64)/U64</f>
        <v>0.13705598141971267</v>
      </c>
    </row>
    <row r="65" spans="1:25" ht="15.75" thickBot="1">
      <c r="A65" s="186" t="s">
        <v>172</v>
      </c>
      <c r="B65" s="188">
        <v>-32449</v>
      </c>
      <c r="C65" s="189">
        <f>+B65/$B$60</f>
        <v>-0.018797719873480785</v>
      </c>
      <c r="D65" s="190">
        <v>-34692</v>
      </c>
      <c r="E65" s="189">
        <f t="shared" si="0"/>
        <v>-0.016486900584350657</v>
      </c>
      <c r="F65" s="189">
        <f>(D65-B65)/B65</f>
        <v>0.06912385589694597</v>
      </c>
      <c r="G65" s="188">
        <v>-64634</v>
      </c>
      <c r="H65" s="189">
        <f t="shared" si="1"/>
        <v>-0.018037054742129056</v>
      </c>
      <c r="I65" s="190">
        <v>-69304</v>
      </c>
      <c r="J65" s="189">
        <f t="shared" si="2"/>
        <v>-0.01648022261521995</v>
      </c>
      <c r="K65" s="189">
        <f>(I65-G65)/G65</f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3"/>
        <v>-0.015189596036585366</v>
      </c>
      <c r="R65" s="190">
        <v>-37705</v>
      </c>
      <c r="S65" s="189">
        <f t="shared" si="4"/>
        <v>-0.01703016966484373</v>
      </c>
      <c r="T65" s="189">
        <f>(R65-P65)/P65</f>
        <v>0.18249388446340087</v>
      </c>
      <c r="U65" s="188">
        <f>+L65+N65+P65</f>
        <v>-96520</v>
      </c>
      <c r="V65" s="189">
        <f t="shared" si="5"/>
        <v>-0.016985179849861004</v>
      </c>
      <c r="W65" s="190">
        <f>+M65+O65+R65</f>
        <v>-107009</v>
      </c>
      <c r="X65" s="189">
        <f t="shared" si="6"/>
        <v>-0.01666989910885853</v>
      </c>
      <c r="Y65" s="189">
        <f>(W65-U65)/U65</f>
        <v>0.10867177786987153</v>
      </c>
    </row>
    <row r="66" spans="1:25" ht="15.75" thickBot="1">
      <c r="A66" s="186" t="s">
        <v>173</v>
      </c>
      <c r="B66" s="188">
        <v>8166</v>
      </c>
      <c r="C66" s="189">
        <f>+B66/$B$60</f>
        <v>0.004730567366847795</v>
      </c>
      <c r="D66" s="190">
        <v>3848</v>
      </c>
      <c r="E66" s="189">
        <f t="shared" si="0"/>
        <v>0.0018287096001551172</v>
      </c>
      <c r="F66" s="189">
        <f>(D66-B66)/B66</f>
        <v>-0.5287778594170953</v>
      </c>
      <c r="G66" s="188">
        <v>7880</v>
      </c>
      <c r="H66" s="189">
        <f t="shared" si="1"/>
        <v>0.002199028241606228</v>
      </c>
      <c r="I66" s="190">
        <v>15786</v>
      </c>
      <c r="J66" s="189">
        <f t="shared" si="2"/>
        <v>0.00375384962201117</v>
      </c>
      <c r="K66" s="189">
        <f>(I66-G66)/G66</f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3"/>
        <v>-0.0022422827743902437</v>
      </c>
      <c r="R66" s="190">
        <v>1152</v>
      </c>
      <c r="S66" s="189">
        <f t="shared" si="4"/>
        <v>0.0005203223830765144</v>
      </c>
      <c r="T66" s="189">
        <f>(R66-P66)/P66</f>
        <v>-1.2447418738049714</v>
      </c>
      <c r="U66" s="188">
        <f>+L66+N66+P66</f>
        <v>3173</v>
      </c>
      <c r="V66" s="189">
        <f t="shared" si="5"/>
        <v>0.0005583710698674779</v>
      </c>
      <c r="W66" s="190">
        <f>+M66+O66+R66</f>
        <v>16938</v>
      </c>
      <c r="X66" s="189">
        <f t="shared" si="6"/>
        <v>0.0026386075106378504</v>
      </c>
      <c r="Y66" s="189">
        <f>(W66-U66)/U66</f>
        <v>4.338165773715726</v>
      </c>
    </row>
    <row r="67" spans="1:25" ht="15.75" thickBot="1">
      <c r="A67" s="186" t="s">
        <v>174</v>
      </c>
      <c r="B67" s="188">
        <v>2206</v>
      </c>
      <c r="C67" s="189">
        <f>+B67/$B$60</f>
        <v>0.0012779367635643198</v>
      </c>
      <c r="D67" s="190">
        <v>1169</v>
      </c>
      <c r="E67" s="189">
        <f t="shared" si="0"/>
        <v>0.0005555513312321549</v>
      </c>
      <c r="F67" s="189">
        <f>(D67-B67)/B67</f>
        <v>-0.4700815956482321</v>
      </c>
      <c r="G67" s="188">
        <v>2091</v>
      </c>
      <c r="H67" s="189">
        <f t="shared" si="1"/>
        <v>0.0005835238646191147</v>
      </c>
      <c r="I67" s="190">
        <v>8556</v>
      </c>
      <c r="J67" s="189">
        <f t="shared" si="2"/>
        <v>0.0020345836415765596</v>
      </c>
      <c r="K67" s="189">
        <f>(I67-G67)/G67</f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3"/>
        <v>-0.0017749618902439025</v>
      </c>
      <c r="R67" s="190">
        <v>8885</v>
      </c>
      <c r="S67" s="189">
        <f t="shared" si="4"/>
        <v>0.00401307671322468</v>
      </c>
      <c r="T67" s="189">
        <f>(R67-P67)/P67</f>
        <v>-3.3845947396672034</v>
      </c>
      <c r="U67" s="188">
        <f>+L67+N67+P67</f>
        <v>-1635</v>
      </c>
      <c r="V67" s="189">
        <f t="shared" si="5"/>
        <v>-0.00028772035903981295</v>
      </c>
      <c r="W67" s="190">
        <f>+M67+O67+R67</f>
        <v>17441</v>
      </c>
      <c r="X67" s="189">
        <f t="shared" si="6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>+B68/$B$60</f>
        <v>0.11515392012605577</v>
      </c>
      <c r="D68" s="185">
        <f>SUM(D62:D67)</f>
        <v>233287</v>
      </c>
      <c r="E68" s="184">
        <f t="shared" si="0"/>
        <v>0.11086646998216913</v>
      </c>
      <c r="F68" s="184">
        <f>(D68-B68)/B68</f>
        <v>0.17358801897565662</v>
      </c>
      <c r="G68" s="183">
        <f>SUM(G62:G67)</f>
        <v>372208</v>
      </c>
      <c r="H68" s="184">
        <f t="shared" si="1"/>
        <v>0.10387003854717906</v>
      </c>
      <c r="I68" s="185">
        <f>SUM(I62:I67)</f>
        <v>438384</v>
      </c>
      <c r="J68" s="184">
        <f t="shared" si="2"/>
        <v>0.10424601626097459</v>
      </c>
      <c r="K68" s="184">
        <f>(I68-G68)/G68</f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3"/>
        <v>0.10216463414634146</v>
      </c>
      <c r="R68" s="185">
        <f>SUM(R62:R67)</f>
        <v>209976</v>
      </c>
      <c r="S68" s="184">
        <f t="shared" si="4"/>
        <v>0.09483959436534219</v>
      </c>
      <c r="T68" s="184">
        <f>(R68-P68)/P68</f>
        <v>-0.0209265890778872</v>
      </c>
      <c r="U68" s="183">
        <f>+L68+N68+P68</f>
        <v>586672</v>
      </c>
      <c r="V68" s="184">
        <f t="shared" si="5"/>
        <v>0.10324004799914686</v>
      </c>
      <c r="W68" s="185">
        <f>+M68+O68+R68</f>
        <v>648360</v>
      </c>
      <c r="X68" s="184">
        <f t="shared" si="6"/>
        <v>0.1010017455187836</v>
      </c>
      <c r="Y68" s="184">
        <f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>+B69/$B$60</f>
        <v>0.0017581768256653267</v>
      </c>
      <c r="D69" s="190">
        <v>2165</v>
      </c>
      <c r="E69" s="189">
        <f t="shared" si="0"/>
        <v>0.0010288867682785418</v>
      </c>
      <c r="F69" s="189">
        <f>(D69-B69)/B69</f>
        <v>-0.28665568369028005</v>
      </c>
      <c r="G69" s="188">
        <v>4956</v>
      </c>
      <c r="H69" s="189">
        <f t="shared" si="1"/>
        <v>0.0013830436504315314</v>
      </c>
      <c r="I69" s="190">
        <v>4647</v>
      </c>
      <c r="J69" s="189">
        <f t="shared" si="2"/>
        <v>0.0011050385907440713</v>
      </c>
      <c r="K69" s="189">
        <f>(I69-G69)/G69</f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3"/>
        <v>0.0010913681402439025</v>
      </c>
      <c r="R69" s="190">
        <v>3061</v>
      </c>
      <c r="S69" s="189">
        <f t="shared" si="4"/>
        <v>0.0013825579987823012</v>
      </c>
      <c r="T69" s="189">
        <f>(R69-P69)/P69</f>
        <v>0.3360977738978612</v>
      </c>
      <c r="U69" s="188">
        <f>+L69+N69+P69</f>
        <v>7247</v>
      </c>
      <c r="V69" s="189">
        <f t="shared" si="5"/>
        <v>0.0012752962947776907</v>
      </c>
      <c r="W69" s="190">
        <f>+M69+O69+R69</f>
        <v>7708</v>
      </c>
      <c r="X69" s="189">
        <f t="shared" si="6"/>
        <v>0.0012007549115596028</v>
      </c>
      <c r="Y69" s="189">
        <f>(W69-U69)/U69</f>
        <v>0.06361252932247827</v>
      </c>
    </row>
    <row r="70" spans="1:25" ht="15.75" thickBot="1">
      <c r="A70" s="186" t="s">
        <v>177</v>
      </c>
      <c r="B70" s="188">
        <v>-50910</v>
      </c>
      <c r="C70" s="189">
        <f>+B70/$B$60</f>
        <v>-0.029492185237107667</v>
      </c>
      <c r="D70" s="190">
        <v>-70846</v>
      </c>
      <c r="E70" s="189">
        <f t="shared" si="0"/>
        <v>-0.03366859676002844</v>
      </c>
      <c r="F70" s="189">
        <f>(D70-B70)/B70</f>
        <v>0.3915930072677274</v>
      </c>
      <c r="G70" s="188">
        <v>-110270</v>
      </c>
      <c r="H70" s="189">
        <f t="shared" si="1"/>
        <v>-0.030772442157603906</v>
      </c>
      <c r="I70" s="190">
        <v>-152953</v>
      </c>
      <c r="J70" s="189">
        <f t="shared" si="2"/>
        <v>-0.036371630636986854</v>
      </c>
      <c r="K70" s="189">
        <f>(I70-G70)/G70</f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3"/>
        <v>-0.028970083841463413</v>
      </c>
      <c r="R70" s="190">
        <v>-85697</v>
      </c>
      <c r="S70" s="189">
        <f t="shared" si="4"/>
        <v>-0.038706655609816024</v>
      </c>
      <c r="T70" s="189">
        <f>(R70-P70)/P70</f>
        <v>0.40916565264577237</v>
      </c>
      <c r="U70" s="188">
        <f>+L70+N70+P70</f>
        <v>-171084</v>
      </c>
      <c r="V70" s="189">
        <f t="shared" si="5"/>
        <v>-0.03010663602811459</v>
      </c>
      <c r="W70" s="190">
        <f>+M70+O70+R70</f>
        <v>-238650</v>
      </c>
      <c r="X70" s="189">
        <f t="shared" si="6"/>
        <v>-0.03717697971506217</v>
      </c>
      <c r="Y70" s="189">
        <f>(W70-U70)/U70</f>
        <v>0.39492880690187276</v>
      </c>
    </row>
    <row r="71" spans="1:25" ht="15.75" thickBot="1">
      <c r="A71" s="186" t="s">
        <v>194</v>
      </c>
      <c r="B71" s="188">
        <v>46468</v>
      </c>
      <c r="C71" s="189">
        <f>+B71/$B$60</f>
        <v>0.026918932696875255</v>
      </c>
      <c r="D71" s="190">
        <v>50453</v>
      </c>
      <c r="E71" s="189">
        <f t="shared" si="0"/>
        <v>0.023977101210141925</v>
      </c>
      <c r="F71" s="189">
        <f>(D71-B71)/B71</f>
        <v>0.08575794094860979</v>
      </c>
      <c r="G71" s="188">
        <v>46962</v>
      </c>
      <c r="H71" s="189">
        <f t="shared" si="1"/>
        <v>0.013105426939379656</v>
      </c>
      <c r="I71" s="190">
        <v>50494</v>
      </c>
      <c r="J71" s="189">
        <f t="shared" si="2"/>
        <v>0.012007277512595466</v>
      </c>
      <c r="K71" s="189">
        <f>(I71-G71)/G71</f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3"/>
        <v>0</v>
      </c>
      <c r="R71" s="190">
        <v>0</v>
      </c>
      <c r="S71" s="189">
        <f t="shared" si="4"/>
        <v>0</v>
      </c>
      <c r="T71" s="189" t="s">
        <v>88</v>
      </c>
      <c r="U71" s="188">
        <f>+L71+N71+P71</f>
        <v>46962</v>
      </c>
      <c r="V71" s="189">
        <f t="shared" si="5"/>
        <v>0.008264173395246297</v>
      </c>
      <c r="W71" s="190">
        <f>+M71+O71+R71</f>
        <v>50494</v>
      </c>
      <c r="X71" s="189">
        <f t="shared" si="6"/>
        <v>0.00786597282100293</v>
      </c>
      <c r="Y71" s="189">
        <f>(W71-U71)/U71</f>
        <v>0.07520974404837955</v>
      </c>
    </row>
    <row r="72" spans="1:25" ht="15.75" thickBot="1">
      <c r="A72" s="186" t="s">
        <v>178</v>
      </c>
      <c r="B72" s="188">
        <v>5949</v>
      </c>
      <c r="C72" s="189">
        <f>+B72/$B$60</f>
        <v>0.003446258298478757</v>
      </c>
      <c r="D72" s="190">
        <v>-9738</v>
      </c>
      <c r="E72" s="189">
        <f t="shared" si="0"/>
        <v>-0.004627851893531843</v>
      </c>
      <c r="F72" s="189">
        <f>(D72-B72)/B72</f>
        <v>-2.636913767019667</v>
      </c>
      <c r="G72" s="188">
        <v>12914</v>
      </c>
      <c r="H72" s="189">
        <f t="shared" si="1"/>
        <v>0.0036038389228556893</v>
      </c>
      <c r="I72" s="190">
        <v>-12353</v>
      </c>
      <c r="J72" s="189">
        <f t="shared" si="2"/>
        <v>-0.002937495526460407</v>
      </c>
      <c r="K72" s="189">
        <f>(I72-G72)/G72</f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3"/>
        <v>0.0008846227134146342</v>
      </c>
      <c r="R72" s="190">
        <v>3685</v>
      </c>
      <c r="S72" s="189">
        <f t="shared" si="4"/>
        <v>0.001664399289615413</v>
      </c>
      <c r="T72" s="189">
        <f>(R72-P72)/P72</f>
        <v>0.9843834141087776</v>
      </c>
      <c r="U72" s="188">
        <f>+L72+N72+P72</f>
        <v>14771</v>
      </c>
      <c r="V72" s="189">
        <f t="shared" si="5"/>
        <v>0.0025993378736251234</v>
      </c>
      <c r="W72" s="190">
        <f>+M72+O72+R72</f>
        <v>-8668</v>
      </c>
      <c r="X72" s="189">
        <f t="shared" si="6"/>
        <v>-0.0013503040442914682</v>
      </c>
      <c r="Y72" s="189">
        <f>(W72-U72)/U72</f>
        <v>-1.5868255365242705</v>
      </c>
    </row>
    <row r="73" spans="1:25" ht="15.75" thickBot="1">
      <c r="A73" s="186" t="s">
        <v>179</v>
      </c>
      <c r="B73" s="188">
        <v>-4194</v>
      </c>
      <c r="C73" s="189">
        <f>+B73/$B$60</f>
        <v>-0.002429586031907868</v>
      </c>
      <c r="D73" s="190">
        <v>-11041</v>
      </c>
      <c r="E73" s="189">
        <f t="shared" si="0"/>
        <v>-0.005247084900029274</v>
      </c>
      <c r="F73" s="189">
        <f>(D73-B73)/B73</f>
        <v>1.6325703385789223</v>
      </c>
      <c r="G73" s="188">
        <v>-7366</v>
      </c>
      <c r="H73" s="189">
        <f t="shared" si="1"/>
        <v>-0.002055589089806025</v>
      </c>
      <c r="I73" s="190">
        <v>-18527</v>
      </c>
      <c r="J73" s="189">
        <f t="shared" si="2"/>
        <v>-0.004405648799379257</v>
      </c>
      <c r="K73" s="189">
        <f>(I73-G73)/G73</f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3"/>
        <v>-0.004768483231707317</v>
      </c>
      <c r="R73" s="190">
        <v>-14419</v>
      </c>
      <c r="S73" s="189">
        <f t="shared" si="4"/>
        <v>-0.006512611494427311</v>
      </c>
      <c r="T73" s="189">
        <f>(R73-P73)/P73</f>
        <v>0.44045954045954044</v>
      </c>
      <c r="U73" s="188">
        <f>+L73+N73+P73</f>
        <v>-17376</v>
      </c>
      <c r="V73" s="189">
        <f t="shared" si="5"/>
        <v>-0.0030577547147864156</v>
      </c>
      <c r="W73" s="190">
        <f>+M73+O73+R73</f>
        <v>-32946</v>
      </c>
      <c r="X73" s="189">
        <f t="shared" si="6"/>
        <v>-0.005132339298941706</v>
      </c>
      <c r="Y73" s="189">
        <f>(W73-U73)/U73</f>
        <v>0.8960635359116023</v>
      </c>
    </row>
    <row r="74" spans="1:25" ht="15.75" thickBot="1">
      <c r="A74" s="186" t="s">
        <v>180</v>
      </c>
      <c r="B74" s="187">
        <v>390</v>
      </c>
      <c r="C74" s="189">
        <f>+B74/$B$60</f>
        <v>0.00022592717034908643</v>
      </c>
      <c r="D74" s="195">
        <v>185</v>
      </c>
      <c r="E74" s="189">
        <f t="shared" si="0"/>
        <v>8.791873077668833E-05</v>
      </c>
      <c r="F74" s="189">
        <f>(D74-B74)/B74</f>
        <v>-0.5256410256410257</v>
      </c>
      <c r="G74" s="187">
        <v>1148</v>
      </c>
      <c r="H74" s="189">
        <f t="shared" si="1"/>
        <v>0.00032036604332029824</v>
      </c>
      <c r="I74" s="195">
        <v>804</v>
      </c>
      <c r="J74" s="189">
        <f t="shared" si="2"/>
        <v>0.00019118808413131768</v>
      </c>
      <c r="K74" s="189">
        <f>(I74-G74)/G74</f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3"/>
        <v>0.0003348894817073171</v>
      </c>
      <c r="R74" s="231">
        <v>1350</v>
      </c>
      <c r="S74" s="189">
        <f t="shared" si="4"/>
        <v>0.0006097527926677904</v>
      </c>
      <c r="T74" s="189">
        <f>(R74-P74)/P74</f>
        <v>0.9203413940256046</v>
      </c>
      <c r="U74" s="241">
        <f>+L74+N74+P74</f>
        <v>1851</v>
      </c>
      <c r="V74" s="189">
        <f t="shared" si="5"/>
        <v>0.0003257311220689258</v>
      </c>
      <c r="W74" s="231">
        <f>+M74+O74+R74</f>
        <v>2154</v>
      </c>
      <c r="X74" s="189">
        <f t="shared" si="6"/>
        <v>0.000335550866567123</v>
      </c>
      <c r="Y74" s="189">
        <f>(W74-U74)/U74</f>
        <v>0.16369529983792544</v>
      </c>
    </row>
    <row r="75" spans="1:25" ht="15.75" thickBot="1">
      <c r="A75" s="186" t="s">
        <v>181</v>
      </c>
      <c r="B75" s="187">
        <v>0</v>
      </c>
      <c r="C75" s="189">
        <f>+B75/$B$60</f>
        <v>0</v>
      </c>
      <c r="D75" s="195">
        <v>0</v>
      </c>
      <c r="E75" s="189">
        <f t="shared" si="0"/>
        <v>0</v>
      </c>
      <c r="F75" s="189" t="s">
        <v>88</v>
      </c>
      <c r="G75" s="187">
        <v>62</v>
      </c>
      <c r="H75" s="189">
        <f t="shared" si="1"/>
        <v>1.730199885527743E-05</v>
      </c>
      <c r="I75" s="195">
        <v>0</v>
      </c>
      <c r="J75" s="189">
        <f t="shared" si="2"/>
        <v>0</v>
      </c>
      <c r="K75" s="189">
        <f>(I75-G75)/G75</f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3"/>
        <v>9.051067073170731E-06</v>
      </c>
      <c r="R75" s="195">
        <v>0</v>
      </c>
      <c r="S75" s="189">
        <f t="shared" si="4"/>
        <v>0</v>
      </c>
      <c r="T75" s="189" t="s">
        <v>88</v>
      </c>
      <c r="U75" s="187">
        <f>+L75+N75+P75</f>
        <v>81</v>
      </c>
      <c r="V75" s="189">
        <f t="shared" si="5"/>
        <v>1.4254036135917337E-05</v>
      </c>
      <c r="W75" s="195">
        <f>+M75+O75+R75</f>
        <v>0</v>
      </c>
      <c r="X75" s="189">
        <f t="shared" si="6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>+B76/$B$60</f>
        <v>0.11558144384840865</v>
      </c>
      <c r="D76" s="194">
        <f>SUM(D68:D75)</f>
        <v>194465</v>
      </c>
      <c r="E76" s="193">
        <f t="shared" si="0"/>
        <v>0.09241684313777673</v>
      </c>
      <c r="F76" s="193">
        <f>(D76-B76)/B76</f>
        <v>-0.025330920864679553</v>
      </c>
      <c r="G76" s="192">
        <f>SUM(G68:G75)</f>
        <v>320614</v>
      </c>
      <c r="H76" s="193">
        <f t="shared" si="1"/>
        <v>0.08947198485461158</v>
      </c>
      <c r="I76" s="194">
        <f>SUM(I68:I75)</f>
        <v>310496</v>
      </c>
      <c r="J76" s="193">
        <f t="shared" si="2"/>
        <v>0.07383474548561893</v>
      </c>
      <c r="K76" s="193">
        <f>(I76-G76)/G76</f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3"/>
        <v>0.07074599847560975</v>
      </c>
      <c r="R76" s="194">
        <f>SUM(R68:R75)</f>
        <v>117956</v>
      </c>
      <c r="S76" s="193">
        <f t="shared" si="4"/>
        <v>0.05327703734216436</v>
      </c>
      <c r="T76" s="193">
        <f>(R76-P76)/P76</f>
        <v>-0.20573698740825533</v>
      </c>
      <c r="U76" s="192">
        <f>+L76+N76+P76</f>
        <v>469124</v>
      </c>
      <c r="V76" s="193">
        <f t="shared" si="5"/>
        <v>0.08255444997809981</v>
      </c>
      <c r="W76" s="194">
        <f>+M76+O76+R76</f>
        <v>428452</v>
      </c>
      <c r="X76" s="193">
        <f t="shared" si="6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>+B77/$B$60</f>
        <v>-0.02979689726686054</v>
      </c>
      <c r="D77" s="190">
        <v>-56024</v>
      </c>
      <c r="E77" s="189">
        <f t="shared" si="0"/>
        <v>-0.026624643097476686</v>
      </c>
      <c r="F77" s="189">
        <f>(D77-B77)/B77</f>
        <v>0.08919822692277782</v>
      </c>
      <c r="G77" s="188">
        <v>-89863</v>
      </c>
      <c r="H77" s="189">
        <f t="shared" si="1"/>
        <v>-0.02507757295373864</v>
      </c>
      <c r="I77" s="190">
        <v>-98207</v>
      </c>
      <c r="J77" s="189">
        <f t="shared" si="2"/>
        <v>-0.023353244002841188</v>
      </c>
      <c r="K77" s="189">
        <f>(I77-G77)/G77</f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3"/>
        <v>-0.022762004573170732</v>
      </c>
      <c r="R77" s="190">
        <v>-37516</v>
      </c>
      <c r="S77" s="189">
        <f t="shared" si="4"/>
        <v>-0.01694480427387024</v>
      </c>
      <c r="T77" s="189">
        <f>(R77-P77)/P77</f>
        <v>-0.21485078062868862</v>
      </c>
      <c r="U77" s="188">
        <f>+L77+N77+P77</f>
        <v>-137645</v>
      </c>
      <c r="V77" s="189">
        <f t="shared" si="5"/>
        <v>-0.02422218276454743</v>
      </c>
      <c r="W77" s="190">
        <f>+M77+O77+R77</f>
        <v>-135723</v>
      </c>
      <c r="X77" s="189">
        <f t="shared" si="6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>+B78/$B$60</f>
        <v>0.0019736765881521474</v>
      </c>
      <c r="D78" s="199">
        <v>14256</v>
      </c>
      <c r="E78" s="198">
        <f t="shared" si="0"/>
        <v>0.006774969870013345</v>
      </c>
      <c r="F78" s="198">
        <f>(D78-B78)/B78</f>
        <v>3.1843263868506018</v>
      </c>
      <c r="G78" s="197">
        <v>4815</v>
      </c>
      <c r="H78" s="198">
        <f t="shared" si="1"/>
        <v>0.0013436955562606584</v>
      </c>
      <c r="I78" s="199">
        <v>20959</v>
      </c>
      <c r="J78" s="198">
        <f t="shared" si="2"/>
        <v>0.0049839689742640384</v>
      </c>
      <c r="K78" s="198">
        <f>(I78-G78)/G78</f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3"/>
        <v>-0.001663014481707317</v>
      </c>
      <c r="R78" s="199">
        <v>2620</v>
      </c>
      <c r="S78" s="198">
        <f t="shared" si="4"/>
        <v>0.0011833720865108228</v>
      </c>
      <c r="T78" s="198">
        <f>(R78-P78)/P78</f>
        <v>-1.7505012890289315</v>
      </c>
      <c r="U78" s="197">
        <f>+L78+N78+P78</f>
        <v>1324</v>
      </c>
      <c r="V78" s="198">
        <f t="shared" si="5"/>
        <v>0.00023299189930808093</v>
      </c>
      <c r="W78" s="199">
        <f>+M78+O78+R78</f>
        <v>23579</v>
      </c>
      <c r="X78" s="198">
        <f t="shared" si="6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>+B79/$B$60</f>
        <v>0.08775822316970026</v>
      </c>
      <c r="D79" s="194">
        <f>SUM(D76:D78)</f>
        <v>152697</v>
      </c>
      <c r="E79" s="193">
        <f t="shared" si="0"/>
        <v>0.0725671699103134</v>
      </c>
      <c r="F79" s="193">
        <f>(D79-B79)/B79</f>
        <v>0.007967522608753053</v>
      </c>
      <c r="G79" s="192">
        <f>SUM(G76:G78)</f>
        <v>235566</v>
      </c>
      <c r="H79" s="193">
        <f t="shared" si="1"/>
        <v>0.0657381074571336</v>
      </c>
      <c r="I79" s="194">
        <f>SUM(I76:I78)</f>
        <v>233248</v>
      </c>
      <c r="J79" s="193">
        <f t="shared" si="2"/>
        <v>0.055465470457041775</v>
      </c>
      <c r="K79" s="193">
        <f>(I79-G79)/G79</f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3"/>
        <v>0.046320979420731705</v>
      </c>
      <c r="R79" s="194">
        <f>SUM(R76:R78)</f>
        <v>83060</v>
      </c>
      <c r="S79" s="193">
        <f t="shared" si="4"/>
        <v>0.03751560515480494</v>
      </c>
      <c r="T79" s="193">
        <f>(R79-P79)/P79</f>
        <v>-0.14579841007024075</v>
      </c>
      <c r="U79" s="192">
        <f>+L79+N79+P79</f>
        <v>332803</v>
      </c>
      <c r="V79" s="193">
        <f t="shared" si="5"/>
        <v>0.058565259112860465</v>
      </c>
      <c r="W79" s="194">
        <f>+M79+O79+R79</f>
        <v>316308</v>
      </c>
      <c r="X79" s="193">
        <f t="shared" si="6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>+B80/$B$60</f>
        <v>-0.00017610733278492893</v>
      </c>
      <c r="D80" s="195">
        <v>-164</v>
      </c>
      <c r="E80" s="189">
        <f t="shared" si="0"/>
        <v>-7.793876674257775E-05</v>
      </c>
      <c r="F80" s="189">
        <f>(D80-B80)/B80</f>
        <v>-0.4605263157894737</v>
      </c>
      <c r="G80" s="187">
        <v>-4314</v>
      </c>
      <c r="H80" s="189">
        <f t="shared" si="1"/>
        <v>-0.0012038842429301102</v>
      </c>
      <c r="I80" s="195">
        <v>-247</v>
      </c>
      <c r="J80" s="189">
        <f t="shared" si="2"/>
        <v>-5.8735642761735654E-05</v>
      </c>
      <c r="K80" s="189">
        <f>(I80-G80)/G80</f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3"/>
        <v>-0.00021246189024390244</v>
      </c>
      <c r="R80" s="195">
        <v>55</v>
      </c>
      <c r="S80" s="189">
        <f t="shared" si="4"/>
        <v>2.4841780442021093E-05</v>
      </c>
      <c r="T80" s="189">
        <f>(R80-P80)/P80</f>
        <v>-1.1233183856502242</v>
      </c>
      <c r="U80" s="187">
        <f>+L80+N80+P80</f>
        <v>-4760</v>
      </c>
      <c r="V80" s="189">
        <f t="shared" si="5"/>
        <v>-0.0008376445926785991</v>
      </c>
      <c r="W80" s="195">
        <f>+M80+O80+R80</f>
        <v>-192</v>
      </c>
      <c r="X80" s="189">
        <f t="shared" si="6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>+B81/$B$60</f>
        <v>0.08758211583691534</v>
      </c>
      <c r="D81" s="203">
        <f>SUM(D79:D80)</f>
        <v>152533</v>
      </c>
      <c r="E81" s="202">
        <f t="shared" si="0"/>
        <v>0.07248923114357081</v>
      </c>
      <c r="F81" s="202">
        <f>(D81-B81)/B81</f>
        <v>0.008909555117537339</v>
      </c>
      <c r="G81" s="203">
        <f>SUM(G79:G80)</f>
        <v>231252</v>
      </c>
      <c r="H81" s="202">
        <f t="shared" si="1"/>
        <v>0.06453422321420349</v>
      </c>
      <c r="I81" s="203">
        <f>SUM(I79:I80)</f>
        <v>233001</v>
      </c>
      <c r="J81" s="202">
        <f t="shared" si="2"/>
        <v>0.05540673481428004</v>
      </c>
      <c r="K81" s="202">
        <f>(I81-G81)/G81</f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3"/>
        <v>0.04610851753048781</v>
      </c>
      <c r="R81" s="203">
        <f>SUM(R79:R80)</f>
        <v>83115</v>
      </c>
      <c r="S81" s="202">
        <f t="shared" si="4"/>
        <v>0.03754044693524696</v>
      </c>
      <c r="T81" s="202">
        <f>(R81-P81)/P81</f>
        <v>-0.1412941285863355</v>
      </c>
      <c r="U81" s="201">
        <f>+L81+N81+P81</f>
        <v>328043</v>
      </c>
      <c r="V81" s="202">
        <f t="shared" si="5"/>
        <v>0.057727614520181866</v>
      </c>
      <c r="W81" s="203">
        <f>+M81+O81+R81</f>
        <v>316116</v>
      </c>
      <c r="X81" s="202">
        <f t="shared" si="6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0"/>
        <v>0.07208005261817228</v>
      </c>
      <c r="F84" s="189">
        <f>(D84-B84)/B84</f>
        <v>0.004510202594856647</v>
      </c>
      <c r="G84" s="188">
        <v>230284</v>
      </c>
      <c r="H84" s="189">
        <f t="shared" si="1"/>
        <v>0.06426408878046302</v>
      </c>
      <c r="I84" s="217">
        <v>231084</v>
      </c>
      <c r="J84" s="189">
        <f t="shared" si="2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3"/>
        <v>0.04567025533536585</v>
      </c>
      <c r="R84" s="217">
        <v>81993</v>
      </c>
      <c r="S84" s="189">
        <f t="shared" si="4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5"/>
        <v>0.05739537229518666</v>
      </c>
      <c r="W84" s="217">
        <f>+M84+O84+R84</f>
        <v>313077</v>
      </c>
      <c r="X84" s="189">
        <f t="shared" si="6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0"/>
        <v>0.0004091785253985332</v>
      </c>
      <c r="F85" s="198">
        <f>(D85-B85)/B85</f>
        <v>3.4153846153846152</v>
      </c>
      <c r="G85" s="219">
        <v>968</v>
      </c>
      <c r="H85" s="198">
        <f t="shared" si="1"/>
        <v>0.00027013443374046054</v>
      </c>
      <c r="I85" s="220">
        <v>1917</v>
      </c>
      <c r="J85" s="198">
        <f t="shared" si="2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3"/>
        <v>0.00043826219512195123</v>
      </c>
      <c r="R85" s="238">
        <v>1122</v>
      </c>
      <c r="S85" s="198">
        <f t="shared" si="4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5"/>
        <v>0.00033224222499520905</v>
      </c>
      <c r="W85" s="238">
        <f>+M85+O85+R85</f>
        <v>3039</v>
      </c>
      <c r="X85" s="198">
        <f t="shared" si="6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0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"/>
        <v>0.06453422321420349</v>
      </c>
      <c r="I86" s="222">
        <f>SUM(I84:I85)</f>
        <v>233001</v>
      </c>
      <c r="J86" s="193">
        <f t="shared" si="2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3"/>
        <v>0.04610851753048781</v>
      </c>
      <c r="R86" s="222">
        <f>SUM(R84:R85)</f>
        <v>83115</v>
      </c>
      <c r="S86" s="193">
        <f t="shared" si="4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5"/>
        <v>0.057727614520181866</v>
      </c>
      <c r="W86" s="222">
        <f>+M86+O86+R86</f>
        <v>316116</v>
      </c>
      <c r="X86" s="193">
        <f t="shared" si="6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0"/>
        <v>0.13353904732213803</v>
      </c>
      <c r="F87" s="202">
        <f>(D87-B87)/B87</f>
        <v>0.1961509646001124</v>
      </c>
      <c r="G87" s="203">
        <v>458883</v>
      </c>
      <c r="H87" s="202">
        <f t="shared" si="1"/>
        <v>0.12805795388235924</v>
      </c>
      <c r="I87" s="203">
        <v>534203</v>
      </c>
      <c r="J87" s="202">
        <f t="shared" si="2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3"/>
        <v>0.12899580792682927</v>
      </c>
      <c r="R87" s="203">
        <v>266125</v>
      </c>
      <c r="S87" s="202">
        <f t="shared" si="4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5"/>
        <v>0.12840440495470296</v>
      </c>
      <c r="W87" s="203">
        <f>+M87+O87+R87</f>
        <v>800328</v>
      </c>
      <c r="X87" s="202">
        <f t="shared" si="6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Katherine Munoz Monsalve</cp:lastModifiedBy>
  <dcterms:created xsi:type="dcterms:W3CDTF">2014-03-03T15:10:09Z</dcterms:created>
  <dcterms:modified xsi:type="dcterms:W3CDTF">2016-10-28T16:05:58Z</dcterms:modified>
  <cp:category/>
  <cp:version/>
  <cp:contentType/>
  <cp:contentStatus/>
</cp:coreProperties>
</file>